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8195" windowHeight="11760" tabRatio="768"/>
  </bookViews>
  <sheets>
    <sheet name="Rekapitulácia" sheetId="1" r:id="rId1"/>
    <sheet name="Krycí list stavby" sheetId="2" r:id="rId2"/>
    <sheet name="Kryci_list 196913" sheetId="3" r:id="rId3"/>
    <sheet name="Rekap 196913" sheetId="4" r:id="rId4"/>
    <sheet name="SO 196913" sheetId="5" r:id="rId5"/>
    <sheet name="Kryci_list 196914" sheetId="6" state="hidden" r:id="rId6"/>
    <sheet name="Rekap 196914" sheetId="7" state="hidden" r:id="rId7"/>
    <sheet name="SO 196914" sheetId="8" state="hidden" r:id="rId8"/>
  </sheets>
  <definedNames>
    <definedName name="_xlnm.Print_Titles" localSheetId="3">'Rekap 196913'!$9:$9</definedName>
    <definedName name="_xlnm.Print_Titles" localSheetId="6">'Rekap 196914'!$9:$9</definedName>
    <definedName name="_xlnm.Print_Titles" localSheetId="4">'SO 196913'!$8:$8</definedName>
    <definedName name="_xlnm.Print_Titles" localSheetId="7">'SO 196914'!$8:$8</definedName>
  </definedNames>
  <calcPr calcId="125725"/>
</workbook>
</file>

<file path=xl/calcChain.xml><?xml version="1.0" encoding="utf-8"?>
<calcChain xmlns="http://schemas.openxmlformats.org/spreadsheetml/2006/main">
  <c r="J18" i="2"/>
  <c r="J16"/>
  <c r="F9" i="1"/>
  <c r="D9"/>
  <c r="I30" i="6"/>
  <c r="J30" s="1"/>
  <c r="Z14" i="8"/>
  <c r="J17" i="6" s="1"/>
  <c r="L11" i="8"/>
  <c r="G13" s="1"/>
  <c r="G11"/>
  <c r="K14"/>
  <c r="K8" i="1" s="1"/>
  <c r="J17" i="3"/>
  <c r="E7" i="1" s="1"/>
  <c r="K7"/>
  <c r="B7"/>
  <c r="I30" i="3"/>
  <c r="J30" s="1"/>
  <c r="Z238" i="5"/>
  <c r="L237"/>
  <c r="B41" i="4" s="1"/>
  <c r="D18" i="3" s="1"/>
  <c r="D18" i="2" s="1"/>
  <c r="B40" i="4"/>
  <c r="L235" i="5"/>
  <c r="G237" s="1"/>
  <c r="G235"/>
  <c r="K234"/>
  <c r="J234"/>
  <c r="S234"/>
  <c r="P234"/>
  <c r="M234"/>
  <c r="I234"/>
  <c r="I235" s="1"/>
  <c r="D40" i="4" s="1"/>
  <c r="K233" i="5"/>
  <c r="J233"/>
  <c r="S233"/>
  <c r="S237" s="1"/>
  <c r="F41" i="4" s="1"/>
  <c r="P233" i="5"/>
  <c r="M233"/>
  <c r="I233"/>
  <c r="K232"/>
  <c r="J232"/>
  <c r="S232"/>
  <c r="S235" s="1"/>
  <c r="F40" i="4" s="1"/>
  <c r="P232" i="5"/>
  <c r="P235" s="1"/>
  <c r="E40" i="4" s="1"/>
  <c r="M232" i="5"/>
  <c r="M235" s="1"/>
  <c r="C40" i="4" s="1"/>
  <c r="I232" i="5"/>
  <c r="H226"/>
  <c r="G226"/>
  <c r="M226"/>
  <c r="C36" i="4" s="1"/>
  <c r="L226" i="5"/>
  <c r="B36" i="4" s="1"/>
  <c r="K225" i="5"/>
  <c r="J225"/>
  <c r="S225"/>
  <c r="S226" s="1"/>
  <c r="F36" i="4" s="1"/>
  <c r="P225" i="5"/>
  <c r="P226" s="1"/>
  <c r="E36" i="4" s="1"/>
  <c r="M225" i="5"/>
  <c r="I225"/>
  <c r="K224"/>
  <c r="J224"/>
  <c r="S224"/>
  <c r="P224"/>
  <c r="M224"/>
  <c r="I224"/>
  <c r="I226" s="1"/>
  <c r="D36" i="4" s="1"/>
  <c r="H221" i="5"/>
  <c r="G221"/>
  <c r="M221"/>
  <c r="C35" i="4" s="1"/>
  <c r="L221" i="5"/>
  <c r="B35" i="4" s="1"/>
  <c r="K220" i="5"/>
  <c r="J220"/>
  <c r="S220"/>
  <c r="P220"/>
  <c r="P221" s="1"/>
  <c r="E35" i="4" s="1"/>
  <c r="M220" i="5"/>
  <c r="I220"/>
  <c r="K219"/>
  <c r="J219"/>
  <c r="S219"/>
  <c r="P219"/>
  <c r="M219"/>
  <c r="I219"/>
  <c r="K218"/>
  <c r="J218"/>
  <c r="S218"/>
  <c r="S221" s="1"/>
  <c r="F35" i="4" s="1"/>
  <c r="P218" i="5"/>
  <c r="M218"/>
  <c r="I218"/>
  <c r="I221" s="1"/>
  <c r="D35" i="4" s="1"/>
  <c r="B34"/>
  <c r="G215" i="5"/>
  <c r="L215"/>
  <c r="K214"/>
  <c r="J214"/>
  <c r="S214"/>
  <c r="P214"/>
  <c r="M214"/>
  <c r="I214"/>
  <c r="K213"/>
  <c r="J213"/>
  <c r="S213"/>
  <c r="P213"/>
  <c r="M213"/>
  <c r="I213"/>
  <c r="K212"/>
  <c r="J212"/>
  <c r="S212"/>
  <c r="P212"/>
  <c r="M212"/>
  <c r="M215" s="1"/>
  <c r="C34" i="4" s="1"/>
  <c r="I212" i="5"/>
  <c r="K211"/>
  <c r="J211"/>
  <c r="S211"/>
  <c r="P211"/>
  <c r="M211"/>
  <c r="I211"/>
  <c r="K210"/>
  <c r="J210"/>
  <c r="S210"/>
  <c r="S215" s="1"/>
  <c r="F34" i="4" s="1"/>
  <c r="P210" i="5"/>
  <c r="P215" s="1"/>
  <c r="E34" i="4" s="1"/>
  <c r="M210" i="5"/>
  <c r="H215" s="1"/>
  <c r="I210"/>
  <c r="I215" s="1"/>
  <c r="D34" i="4" s="1"/>
  <c r="G207" i="5"/>
  <c r="L207"/>
  <c r="B33" i="4" s="1"/>
  <c r="K206" i="5"/>
  <c r="J206"/>
  <c r="S206"/>
  <c r="P206"/>
  <c r="M206"/>
  <c r="I206"/>
  <c r="K205"/>
  <c r="J205"/>
  <c r="S205"/>
  <c r="P205"/>
  <c r="M205"/>
  <c r="I205"/>
  <c r="K204"/>
  <c r="J204"/>
  <c r="S204"/>
  <c r="S207" s="1"/>
  <c r="F33" i="4" s="1"/>
  <c r="P204" i="5"/>
  <c r="M204"/>
  <c r="I204"/>
  <c r="K203"/>
  <c r="J203"/>
  <c r="S203"/>
  <c r="P203"/>
  <c r="P207" s="1"/>
  <c r="E33" i="4" s="1"/>
  <c r="M203" i="5"/>
  <c r="M207" s="1"/>
  <c r="C33" i="4" s="1"/>
  <c r="I203" i="5"/>
  <c r="I207" s="1"/>
  <c r="D33" i="4" s="1"/>
  <c r="P200" i="5"/>
  <c r="E32" i="4" s="1"/>
  <c r="G200" i="5"/>
  <c r="L200"/>
  <c r="B32" i="4" s="1"/>
  <c r="I200" i="5"/>
  <c r="D32" i="4" s="1"/>
  <c r="K199" i="5"/>
  <c r="J199"/>
  <c r="S199"/>
  <c r="S200" s="1"/>
  <c r="F32" i="4" s="1"/>
  <c r="P199" i="5"/>
  <c r="M199"/>
  <c r="I199"/>
  <c r="K198"/>
  <c r="J198"/>
  <c r="S198"/>
  <c r="P198"/>
  <c r="M198"/>
  <c r="M200" s="1"/>
  <c r="C32" i="4" s="1"/>
  <c r="I198" i="5"/>
  <c r="K197"/>
  <c r="J197"/>
  <c r="S197"/>
  <c r="P197"/>
  <c r="M197"/>
  <c r="H200" s="1"/>
  <c r="I197"/>
  <c r="B31" i="4"/>
  <c r="G194" i="5"/>
  <c r="L194"/>
  <c r="K193"/>
  <c r="J193"/>
  <c r="S193"/>
  <c r="P193"/>
  <c r="M193"/>
  <c r="I193"/>
  <c r="K192"/>
  <c r="J192"/>
  <c r="S192"/>
  <c r="P192"/>
  <c r="M192"/>
  <c r="I192"/>
  <c r="K191"/>
  <c r="J191"/>
  <c r="S191"/>
  <c r="P191"/>
  <c r="M191"/>
  <c r="I191"/>
  <c r="K190"/>
  <c r="J190"/>
  <c r="S190"/>
  <c r="P190"/>
  <c r="M190"/>
  <c r="I190"/>
  <c r="K189"/>
  <c r="J189"/>
  <c r="S189"/>
  <c r="P189"/>
  <c r="M189"/>
  <c r="H194" s="1"/>
  <c r="I189"/>
  <c r="K188"/>
  <c r="J188"/>
  <c r="S188"/>
  <c r="P188"/>
  <c r="M188"/>
  <c r="I188"/>
  <c r="K187"/>
  <c r="J187"/>
  <c r="S187"/>
  <c r="P187"/>
  <c r="P194" s="1"/>
  <c r="E31" i="4" s="1"/>
  <c r="M187" i="5"/>
  <c r="M194" s="1"/>
  <c r="C31" i="4" s="1"/>
  <c r="I187" i="5"/>
  <c r="K186"/>
  <c r="J186"/>
  <c r="S186"/>
  <c r="S194" s="1"/>
  <c r="F31" i="4" s="1"/>
  <c r="P186" i="5"/>
  <c r="M186"/>
  <c r="I186"/>
  <c r="I194" s="1"/>
  <c r="D31" i="4" s="1"/>
  <c r="B30"/>
  <c r="G183" i="5"/>
  <c r="L183"/>
  <c r="K182"/>
  <c r="J182"/>
  <c r="S182"/>
  <c r="P182"/>
  <c r="M182"/>
  <c r="I182"/>
  <c r="K181"/>
  <c r="J181"/>
  <c r="S181"/>
  <c r="P181"/>
  <c r="M181"/>
  <c r="I181"/>
  <c r="K180"/>
  <c r="J180"/>
  <c r="S180"/>
  <c r="P180"/>
  <c r="M180"/>
  <c r="I180"/>
  <c r="K179"/>
  <c r="J179"/>
  <c r="S179"/>
  <c r="P179"/>
  <c r="M179"/>
  <c r="I179"/>
  <c r="K178"/>
  <c r="J178"/>
  <c r="S178"/>
  <c r="P178"/>
  <c r="M178"/>
  <c r="I178"/>
  <c r="K177"/>
  <c r="J177"/>
  <c r="S177"/>
  <c r="P177"/>
  <c r="M177"/>
  <c r="I177"/>
  <c r="K176"/>
  <c r="J176"/>
  <c r="S176"/>
  <c r="P176"/>
  <c r="M176"/>
  <c r="I176"/>
  <c r="K175"/>
  <c r="J175"/>
  <c r="S175"/>
  <c r="P175"/>
  <c r="M175"/>
  <c r="I175"/>
  <c r="K174"/>
  <c r="J174"/>
  <c r="S174"/>
  <c r="P174"/>
  <c r="M174"/>
  <c r="I174"/>
  <c r="I183" s="1"/>
  <c r="D30" i="4" s="1"/>
  <c r="K173" i="5"/>
  <c r="J173"/>
  <c r="S173"/>
  <c r="P173"/>
  <c r="M173"/>
  <c r="I173"/>
  <c r="K172"/>
  <c r="J172"/>
  <c r="S172"/>
  <c r="S183" s="1"/>
  <c r="F30" i="4" s="1"/>
  <c r="P172" i="5"/>
  <c r="P183" s="1"/>
  <c r="E30" i="4" s="1"/>
  <c r="M172" i="5"/>
  <c r="H183" s="1"/>
  <c r="I172"/>
  <c r="P169"/>
  <c r="E29" i="4" s="1"/>
  <c r="G169" i="5"/>
  <c r="L169"/>
  <c r="B29" i="4" s="1"/>
  <c r="K168" i="5"/>
  <c r="J168"/>
  <c r="S168"/>
  <c r="P168"/>
  <c r="M168"/>
  <c r="I168"/>
  <c r="K167"/>
  <c r="J167"/>
  <c r="S167"/>
  <c r="P167"/>
  <c r="M167"/>
  <c r="I167"/>
  <c r="K166"/>
  <c r="J166"/>
  <c r="S166"/>
  <c r="P166"/>
  <c r="M166"/>
  <c r="I166"/>
  <c r="K165"/>
  <c r="J165"/>
  <c r="S165"/>
  <c r="P165"/>
  <c r="M165"/>
  <c r="I165"/>
  <c r="I169" s="1"/>
  <c r="D29" i="4" s="1"/>
  <c r="K164" i="5"/>
  <c r="J164"/>
  <c r="S164"/>
  <c r="S169" s="1"/>
  <c r="F29" i="4" s="1"/>
  <c r="P164" i="5"/>
  <c r="M164"/>
  <c r="I164"/>
  <c r="K163"/>
  <c r="J163"/>
  <c r="S163"/>
  <c r="P163"/>
  <c r="M163"/>
  <c r="M169" s="1"/>
  <c r="C29" i="4" s="1"/>
  <c r="I163" i="5"/>
  <c r="K162"/>
  <c r="J162"/>
  <c r="S162"/>
  <c r="P162"/>
  <c r="M162"/>
  <c r="H169" s="1"/>
  <c r="I162"/>
  <c r="B28" i="4"/>
  <c r="S159" i="5"/>
  <c r="F28" i="4" s="1"/>
  <c r="G159" i="5"/>
  <c r="L159"/>
  <c r="K158"/>
  <c r="J158"/>
  <c r="S158"/>
  <c r="P158"/>
  <c r="M158"/>
  <c r="H159" s="1"/>
  <c r="I158"/>
  <c r="K157"/>
  <c r="J157"/>
  <c r="S157"/>
  <c r="P157"/>
  <c r="P159" s="1"/>
  <c r="E28" i="4" s="1"/>
  <c r="M157" i="5"/>
  <c r="M159" s="1"/>
  <c r="C28" i="4" s="1"/>
  <c r="I157" i="5"/>
  <c r="I159" s="1"/>
  <c r="D28" i="4" s="1"/>
  <c r="B27"/>
  <c r="G154" i="5"/>
  <c r="L154"/>
  <c r="K153"/>
  <c r="J153"/>
  <c r="S153"/>
  <c r="P153"/>
  <c r="M153"/>
  <c r="I153"/>
  <c r="K152"/>
  <c r="J152"/>
  <c r="S152"/>
  <c r="P152"/>
  <c r="M152"/>
  <c r="I152"/>
  <c r="K151"/>
  <c r="J151"/>
  <c r="S151"/>
  <c r="P151"/>
  <c r="M151"/>
  <c r="I151"/>
  <c r="K150"/>
  <c r="J150"/>
  <c r="S150"/>
  <c r="P150"/>
  <c r="M150"/>
  <c r="I150"/>
  <c r="K149"/>
  <c r="J149"/>
  <c r="S149"/>
  <c r="P149"/>
  <c r="M149"/>
  <c r="I149"/>
  <c r="K148"/>
  <c r="J148"/>
  <c r="S148"/>
  <c r="P148"/>
  <c r="M148"/>
  <c r="I148"/>
  <c r="K147"/>
  <c r="J147"/>
  <c r="S147"/>
  <c r="P147"/>
  <c r="M147"/>
  <c r="I147"/>
  <c r="K146"/>
  <c r="J146"/>
  <c r="S146"/>
  <c r="S154" s="1"/>
  <c r="F27" i="4" s="1"/>
  <c r="P146" i="5"/>
  <c r="M146"/>
  <c r="I146"/>
  <c r="K145"/>
  <c r="J145"/>
  <c r="S145"/>
  <c r="P145"/>
  <c r="M145"/>
  <c r="H154" s="1"/>
  <c r="I145"/>
  <c r="K144"/>
  <c r="J144"/>
  <c r="S144"/>
  <c r="P144"/>
  <c r="P154" s="1"/>
  <c r="E27" i="4" s="1"/>
  <c r="M144" i="5"/>
  <c r="M154" s="1"/>
  <c r="C27" i="4" s="1"/>
  <c r="I144" i="5"/>
  <c r="I154" s="1"/>
  <c r="D27" i="4" s="1"/>
  <c r="B26"/>
  <c r="S141" i="5"/>
  <c r="F26" i="4" s="1"/>
  <c r="G141" i="5"/>
  <c r="L141"/>
  <c r="K140"/>
  <c r="J140"/>
  <c r="S140"/>
  <c r="P140"/>
  <c r="M140"/>
  <c r="H141" s="1"/>
  <c r="I140"/>
  <c r="K139"/>
  <c r="J139"/>
  <c r="S139"/>
  <c r="P139"/>
  <c r="P141" s="1"/>
  <c r="E26" i="4" s="1"/>
  <c r="M139" i="5"/>
  <c r="M141" s="1"/>
  <c r="C26" i="4" s="1"/>
  <c r="I139" i="5"/>
  <c r="I141" s="1"/>
  <c r="D26" i="4" s="1"/>
  <c r="B25"/>
  <c r="G136" i="5"/>
  <c r="L136"/>
  <c r="K135"/>
  <c r="J135"/>
  <c r="S135"/>
  <c r="P135"/>
  <c r="M135"/>
  <c r="I135"/>
  <c r="K134"/>
  <c r="J134"/>
  <c r="S134"/>
  <c r="P134"/>
  <c r="M134"/>
  <c r="I134"/>
  <c r="K133"/>
  <c r="J133"/>
  <c r="S133"/>
  <c r="P133"/>
  <c r="M133"/>
  <c r="I133"/>
  <c r="K132"/>
  <c r="J132"/>
  <c r="S132"/>
  <c r="P132"/>
  <c r="M132"/>
  <c r="I132"/>
  <c r="K131"/>
  <c r="J131"/>
  <c r="S131"/>
  <c r="P131"/>
  <c r="M131"/>
  <c r="I131"/>
  <c r="K130"/>
  <c r="J130"/>
  <c r="S130"/>
  <c r="P130"/>
  <c r="M130"/>
  <c r="I130"/>
  <c r="K129"/>
  <c r="J129"/>
  <c r="S129"/>
  <c r="P129"/>
  <c r="M129"/>
  <c r="I129"/>
  <c r="K128"/>
  <c r="J128"/>
  <c r="S128"/>
  <c r="S136" s="1"/>
  <c r="F25" i="4" s="1"/>
  <c r="P128" i="5"/>
  <c r="M128"/>
  <c r="I128"/>
  <c r="K127"/>
  <c r="J127"/>
  <c r="S127"/>
  <c r="P127"/>
  <c r="M127"/>
  <c r="H136" s="1"/>
  <c r="I127"/>
  <c r="K126"/>
  <c r="J126"/>
  <c r="S126"/>
  <c r="P126"/>
  <c r="M126"/>
  <c r="I126"/>
  <c r="K125"/>
  <c r="J125"/>
  <c r="S125"/>
  <c r="P125"/>
  <c r="P136" s="1"/>
  <c r="E25" i="4" s="1"/>
  <c r="M125" i="5"/>
  <c r="M136" s="1"/>
  <c r="C25" i="4" s="1"/>
  <c r="I125" i="5"/>
  <c r="I136" s="1"/>
  <c r="D25" i="4" s="1"/>
  <c r="H122" i="5"/>
  <c r="G122"/>
  <c r="M122"/>
  <c r="C24" i="4" s="1"/>
  <c r="L122" i="5"/>
  <c r="G228" s="1"/>
  <c r="K121"/>
  <c r="J121"/>
  <c r="S121"/>
  <c r="S122" s="1"/>
  <c r="F24" i="4" s="1"/>
  <c r="P121" i="5"/>
  <c r="P122" s="1"/>
  <c r="E24" i="4" s="1"/>
  <c r="M121" i="5"/>
  <c r="I121"/>
  <c r="I122" s="1"/>
  <c r="D24" i="4" s="1"/>
  <c r="B23"/>
  <c r="S118" i="5"/>
  <c r="F23" i="4" s="1"/>
  <c r="G118" i="5"/>
  <c r="L118"/>
  <c r="K117"/>
  <c r="J117"/>
  <c r="S117"/>
  <c r="P117"/>
  <c r="M117"/>
  <c r="H118" s="1"/>
  <c r="I117"/>
  <c r="K116"/>
  <c r="J116"/>
  <c r="S116"/>
  <c r="P116"/>
  <c r="P118" s="1"/>
  <c r="E23" i="4" s="1"/>
  <c r="M116" i="5"/>
  <c r="M118" s="1"/>
  <c r="C23" i="4" s="1"/>
  <c r="I116" i="5"/>
  <c r="I118" s="1"/>
  <c r="D23" i="4" s="1"/>
  <c r="B22"/>
  <c r="G113" i="5"/>
  <c r="L113"/>
  <c r="K112"/>
  <c r="J112"/>
  <c r="S112"/>
  <c r="P112"/>
  <c r="M112"/>
  <c r="I112"/>
  <c r="K111"/>
  <c r="J111"/>
  <c r="S111"/>
  <c r="P111"/>
  <c r="M111"/>
  <c r="I111"/>
  <c r="K110"/>
  <c r="J110"/>
  <c r="S110"/>
  <c r="P110"/>
  <c r="M110"/>
  <c r="I110"/>
  <c r="K109"/>
  <c r="J109"/>
  <c r="S109"/>
  <c r="P109"/>
  <c r="M109"/>
  <c r="I109"/>
  <c r="K108"/>
  <c r="J108"/>
  <c r="S108"/>
  <c r="P108"/>
  <c r="M108"/>
  <c r="I108"/>
  <c r="K107"/>
  <c r="J107"/>
  <c r="S107"/>
  <c r="P107"/>
  <c r="M107"/>
  <c r="I107"/>
  <c r="K106"/>
  <c r="J106"/>
  <c r="S106"/>
  <c r="P106"/>
  <c r="M106"/>
  <c r="I106"/>
  <c r="K105"/>
  <c r="J105"/>
  <c r="S105"/>
  <c r="S113" s="1"/>
  <c r="F22" i="4" s="1"/>
  <c r="P105" i="5"/>
  <c r="M105"/>
  <c r="I105"/>
  <c r="K104"/>
  <c r="J104"/>
  <c r="S104"/>
  <c r="P104"/>
  <c r="M104"/>
  <c r="H113" s="1"/>
  <c r="I104"/>
  <c r="K103"/>
  <c r="J103"/>
  <c r="S103"/>
  <c r="P103"/>
  <c r="P113" s="1"/>
  <c r="E22" i="4" s="1"/>
  <c r="M103" i="5"/>
  <c r="M113" s="1"/>
  <c r="C22" i="4" s="1"/>
  <c r="I103" i="5"/>
  <c r="I113" s="1"/>
  <c r="D22" i="4" s="1"/>
  <c r="B21"/>
  <c r="G100" i="5"/>
  <c r="L100"/>
  <c r="L228" s="1"/>
  <c r="B37" i="4" s="1"/>
  <c r="D17" i="3" s="1"/>
  <c r="D17" i="2" s="1"/>
  <c r="K99" i="5"/>
  <c r="J99"/>
  <c r="S99"/>
  <c r="P99"/>
  <c r="M99"/>
  <c r="I99"/>
  <c r="K98"/>
  <c r="J98"/>
  <c r="S98"/>
  <c r="P98"/>
  <c r="M98"/>
  <c r="I98"/>
  <c r="K97"/>
  <c r="J97"/>
  <c r="S97"/>
  <c r="P97"/>
  <c r="M97"/>
  <c r="I97"/>
  <c r="K96"/>
  <c r="J96"/>
  <c r="S96"/>
  <c r="S100" s="1"/>
  <c r="F21" i="4" s="1"/>
  <c r="P96" i="5"/>
  <c r="M96"/>
  <c r="I96"/>
  <c r="I100" s="1"/>
  <c r="D21" i="4" s="1"/>
  <c r="K95" i="5"/>
  <c r="J95"/>
  <c r="S95"/>
  <c r="P95"/>
  <c r="P100" s="1"/>
  <c r="M95"/>
  <c r="I95"/>
  <c r="H89"/>
  <c r="G89"/>
  <c r="M89"/>
  <c r="C17" i="4" s="1"/>
  <c r="L89" i="5"/>
  <c r="B17" i="4" s="1"/>
  <c r="K88" i="5"/>
  <c r="J88"/>
  <c r="S88"/>
  <c r="S89" s="1"/>
  <c r="F17" i="4" s="1"/>
  <c r="P88" i="5"/>
  <c r="P89" s="1"/>
  <c r="E17" i="4" s="1"/>
  <c r="M88" i="5"/>
  <c r="I88"/>
  <c r="I89" s="1"/>
  <c r="D17" i="4" s="1"/>
  <c r="B16"/>
  <c r="G85" i="5"/>
  <c r="L85"/>
  <c r="K84"/>
  <c r="J84"/>
  <c r="S84"/>
  <c r="P84"/>
  <c r="M84"/>
  <c r="I84"/>
  <c r="K83"/>
  <c r="J83"/>
  <c r="S83"/>
  <c r="P83"/>
  <c r="M83"/>
  <c r="I83"/>
  <c r="K82"/>
  <c r="J82"/>
  <c r="S82"/>
  <c r="P82"/>
  <c r="M82"/>
  <c r="I82"/>
  <c r="K81"/>
  <c r="J81"/>
  <c r="S81"/>
  <c r="P81"/>
  <c r="M81"/>
  <c r="I81"/>
  <c r="K80"/>
  <c r="J80"/>
  <c r="S80"/>
  <c r="P80"/>
  <c r="M80"/>
  <c r="H85" s="1"/>
  <c r="I80"/>
  <c r="K79"/>
  <c r="J79"/>
  <c r="S79"/>
  <c r="P79"/>
  <c r="P85" s="1"/>
  <c r="E16" i="4" s="1"/>
  <c r="M79" i="5"/>
  <c r="I79"/>
  <c r="K78"/>
  <c r="J78"/>
  <c r="S78"/>
  <c r="P78"/>
  <c r="M78"/>
  <c r="M85" s="1"/>
  <c r="C16" i="4" s="1"/>
  <c r="I78" i="5"/>
  <c r="K77"/>
  <c r="J77"/>
  <c r="S77"/>
  <c r="S85" s="1"/>
  <c r="F16" i="4" s="1"/>
  <c r="P77" i="5"/>
  <c r="M77"/>
  <c r="I77"/>
  <c r="I85" s="1"/>
  <c r="D16" i="4" s="1"/>
  <c r="B15"/>
  <c r="G74" i="5"/>
  <c r="L74"/>
  <c r="K73"/>
  <c r="J73"/>
  <c r="S73"/>
  <c r="P73"/>
  <c r="M73"/>
  <c r="I73"/>
  <c r="K72"/>
  <c r="J72"/>
  <c r="S72"/>
  <c r="P72"/>
  <c r="M72"/>
  <c r="I72"/>
  <c r="K71"/>
  <c r="J71"/>
  <c r="S71"/>
  <c r="P71"/>
  <c r="M71"/>
  <c r="I71"/>
  <c r="K70"/>
  <c r="J70"/>
  <c r="S70"/>
  <c r="P70"/>
  <c r="M70"/>
  <c r="I70"/>
  <c r="K69"/>
  <c r="J69"/>
  <c r="S69"/>
  <c r="P69"/>
  <c r="M69"/>
  <c r="I69"/>
  <c r="K68"/>
  <c r="J68"/>
  <c r="S68"/>
  <c r="P68"/>
  <c r="M68"/>
  <c r="I68"/>
  <c r="K67"/>
  <c r="J67"/>
  <c r="S67"/>
  <c r="P67"/>
  <c r="M67"/>
  <c r="I67"/>
  <c r="K66"/>
  <c r="J66"/>
  <c r="S66"/>
  <c r="P66"/>
  <c r="M66"/>
  <c r="I66"/>
  <c r="K65"/>
  <c r="J65"/>
  <c r="S65"/>
  <c r="P65"/>
  <c r="M65"/>
  <c r="I65"/>
  <c r="K64"/>
  <c r="J64"/>
  <c r="S64"/>
  <c r="P64"/>
  <c r="M64"/>
  <c r="I64"/>
  <c r="K63"/>
  <c r="J63"/>
  <c r="S63"/>
  <c r="P63"/>
  <c r="M63"/>
  <c r="I63"/>
  <c r="K62"/>
  <c r="J62"/>
  <c r="S62"/>
  <c r="P62"/>
  <c r="M62"/>
  <c r="I62"/>
  <c r="K61"/>
  <c r="J61"/>
  <c r="S61"/>
  <c r="P61"/>
  <c r="M61"/>
  <c r="I61"/>
  <c r="K60"/>
  <c r="J60"/>
  <c r="S60"/>
  <c r="P60"/>
  <c r="M60"/>
  <c r="I60"/>
  <c r="K59"/>
  <c r="J59"/>
  <c r="S59"/>
  <c r="P59"/>
  <c r="M59"/>
  <c r="I59"/>
  <c r="K58"/>
  <c r="J58"/>
  <c r="S58"/>
  <c r="P58"/>
  <c r="M58"/>
  <c r="I58"/>
  <c r="K57"/>
  <c r="J57"/>
  <c r="S57"/>
  <c r="P57"/>
  <c r="M57"/>
  <c r="I57"/>
  <c r="K56"/>
  <c r="J56"/>
  <c r="S56"/>
  <c r="P56"/>
  <c r="M56"/>
  <c r="I56"/>
  <c r="K55"/>
  <c r="J55"/>
  <c r="S55"/>
  <c r="P55"/>
  <c r="M55"/>
  <c r="M74" s="1"/>
  <c r="C15" i="4" s="1"/>
  <c r="I55" i="5"/>
  <c r="K54"/>
  <c r="J54"/>
  <c r="S54"/>
  <c r="S74" s="1"/>
  <c r="F15" i="4" s="1"/>
  <c r="P54" i="5"/>
  <c r="M54"/>
  <c r="I54"/>
  <c r="I74" s="1"/>
  <c r="D15" i="4" s="1"/>
  <c r="K53" i="5"/>
  <c r="J53"/>
  <c r="S53"/>
  <c r="P53"/>
  <c r="P74" s="1"/>
  <c r="E15" i="4" s="1"/>
  <c r="M53" i="5"/>
  <c r="H74" s="1"/>
  <c r="I53"/>
  <c r="G50"/>
  <c r="L50"/>
  <c r="B14" i="4" s="1"/>
  <c r="K49" i="5"/>
  <c r="J49"/>
  <c r="S49"/>
  <c r="P49"/>
  <c r="M49"/>
  <c r="I49"/>
  <c r="K48"/>
  <c r="J48"/>
  <c r="S48"/>
  <c r="P48"/>
  <c r="M48"/>
  <c r="I48"/>
  <c r="K47"/>
  <c r="J47"/>
  <c r="S47"/>
  <c r="P47"/>
  <c r="M47"/>
  <c r="I47"/>
  <c r="K46"/>
  <c r="J46"/>
  <c r="S46"/>
  <c r="P46"/>
  <c r="M46"/>
  <c r="I46"/>
  <c r="K45"/>
  <c r="J45"/>
  <c r="S45"/>
  <c r="P45"/>
  <c r="M45"/>
  <c r="I45"/>
  <c r="K44"/>
  <c r="J44"/>
  <c r="S44"/>
  <c r="P44"/>
  <c r="M44"/>
  <c r="I44"/>
  <c r="K43"/>
  <c r="J43"/>
  <c r="S43"/>
  <c r="P43"/>
  <c r="M43"/>
  <c r="I43"/>
  <c r="K42"/>
  <c r="J42"/>
  <c r="S42"/>
  <c r="P42"/>
  <c r="M42"/>
  <c r="I42"/>
  <c r="K41"/>
  <c r="J41"/>
  <c r="S41"/>
  <c r="P41"/>
  <c r="M41"/>
  <c r="I41"/>
  <c r="K40"/>
  <c r="J40"/>
  <c r="S40"/>
  <c r="P40"/>
  <c r="M40"/>
  <c r="I40"/>
  <c r="K39"/>
  <c r="J39"/>
  <c r="S39"/>
  <c r="P39"/>
  <c r="M39"/>
  <c r="I39"/>
  <c r="K38"/>
  <c r="J38"/>
  <c r="S38"/>
  <c r="P38"/>
  <c r="M38"/>
  <c r="I38"/>
  <c r="K37"/>
  <c r="J37"/>
  <c r="S37"/>
  <c r="P37"/>
  <c r="M37"/>
  <c r="I37"/>
  <c r="K36"/>
  <c r="J36"/>
  <c r="S36"/>
  <c r="P36"/>
  <c r="M36"/>
  <c r="I36"/>
  <c r="K35"/>
  <c r="J35"/>
  <c r="S35"/>
  <c r="P35"/>
  <c r="M35"/>
  <c r="I35"/>
  <c r="K34"/>
  <c r="J34"/>
  <c r="S34"/>
  <c r="S50" s="1"/>
  <c r="F14" i="4" s="1"/>
  <c r="P34" i="5"/>
  <c r="P50" s="1"/>
  <c r="E14" i="4" s="1"/>
  <c r="M34" i="5"/>
  <c r="M50" s="1"/>
  <c r="C14" i="4" s="1"/>
  <c r="I34" i="5"/>
  <c r="I50" s="1"/>
  <c r="D14" i="4" s="1"/>
  <c r="P31" i="5"/>
  <c r="E13" i="4" s="1"/>
  <c r="G31" i="5"/>
  <c r="L31"/>
  <c r="B13" i="4" s="1"/>
  <c r="K30" i="5"/>
  <c r="J30"/>
  <c r="S30"/>
  <c r="S31" s="1"/>
  <c r="F13" i="4" s="1"/>
  <c r="P30" i="5"/>
  <c r="M30"/>
  <c r="I30"/>
  <c r="K29"/>
  <c r="J29"/>
  <c r="S29"/>
  <c r="P29"/>
  <c r="M29"/>
  <c r="I29"/>
  <c r="K28"/>
  <c r="J28"/>
  <c r="S28"/>
  <c r="P28"/>
  <c r="M28"/>
  <c r="I28"/>
  <c r="K27"/>
  <c r="J27"/>
  <c r="S27"/>
  <c r="P27"/>
  <c r="M27"/>
  <c r="M31" s="1"/>
  <c r="C13" i="4" s="1"/>
  <c r="I27" i="5"/>
  <c r="I31" s="1"/>
  <c r="D13" i="4" s="1"/>
  <c r="G24" i="5"/>
  <c r="L24"/>
  <c r="B12" i="4" s="1"/>
  <c r="K23" i="5"/>
  <c r="J23"/>
  <c r="S23"/>
  <c r="P23"/>
  <c r="M23"/>
  <c r="I23"/>
  <c r="K22"/>
  <c r="J22"/>
  <c r="S22"/>
  <c r="P22"/>
  <c r="M22"/>
  <c r="I22"/>
  <c r="K21"/>
  <c r="J21"/>
  <c r="S21"/>
  <c r="P21"/>
  <c r="M21"/>
  <c r="I21"/>
  <c r="K20"/>
  <c r="J20"/>
  <c r="S20"/>
  <c r="S24" s="1"/>
  <c r="F12" i="4" s="1"/>
  <c r="P20" i="5"/>
  <c r="P24" s="1"/>
  <c r="E12" i="4" s="1"/>
  <c r="M20" i="5"/>
  <c r="H24" s="1"/>
  <c r="I20"/>
  <c r="I24" s="1"/>
  <c r="D12" i="4" s="1"/>
  <c r="P17" i="5"/>
  <c r="P91" s="1"/>
  <c r="E18" i="4" s="1"/>
  <c r="G17" i="5"/>
  <c r="L17"/>
  <c r="L91" s="1"/>
  <c r="B18" i="4" s="1"/>
  <c r="K16" i="5"/>
  <c r="J16"/>
  <c r="S16"/>
  <c r="P16"/>
  <c r="M16"/>
  <c r="I16"/>
  <c r="K15"/>
  <c r="J15"/>
  <c r="S15"/>
  <c r="P15"/>
  <c r="M15"/>
  <c r="I15"/>
  <c r="K14"/>
  <c r="J14"/>
  <c r="S14"/>
  <c r="P14"/>
  <c r="M14"/>
  <c r="I14"/>
  <c r="K13"/>
  <c r="K238" s="1"/>
  <c r="J13"/>
  <c r="S13"/>
  <c r="P13"/>
  <c r="M13"/>
  <c r="I13"/>
  <c r="K12"/>
  <c r="J12"/>
  <c r="S12"/>
  <c r="P12"/>
  <c r="M12"/>
  <c r="I12"/>
  <c r="K11"/>
  <c r="J11"/>
  <c r="S11"/>
  <c r="P11"/>
  <c r="M11"/>
  <c r="I11"/>
  <c r="J20" i="3"/>
  <c r="E8" i="1" l="1"/>
  <c r="E9" s="1"/>
  <c r="J17" i="2" s="1"/>
  <c r="J20" s="1"/>
  <c r="J20" i="6"/>
  <c r="L13" i="8"/>
  <c r="G14" s="1"/>
  <c r="B11" i="7"/>
  <c r="I11" i="8"/>
  <c r="D11" i="7" s="1"/>
  <c r="H11" i="8"/>
  <c r="S11"/>
  <c r="F11" i="7" s="1"/>
  <c r="B12"/>
  <c r="D16" i="6" s="1"/>
  <c r="M11" i="8"/>
  <c r="C11" i="7" s="1"/>
  <c r="P11" i="8"/>
  <c r="E11" i="7" s="1"/>
  <c r="E21" i="4"/>
  <c r="P228" i="5"/>
  <c r="E37" i="4" s="1"/>
  <c r="S238" i="5"/>
  <c r="F43" i="4" s="1"/>
  <c r="I91" i="5"/>
  <c r="D18" i="4" s="1"/>
  <c r="F16" i="3" s="1"/>
  <c r="I237" i="5"/>
  <c r="D41" i="4" s="1"/>
  <c r="F18" i="3" s="1"/>
  <c r="I228" i="5"/>
  <c r="D37" i="4" s="1"/>
  <c r="F17" i="3" s="1"/>
  <c r="F17" i="2" s="1"/>
  <c r="S91" i="5"/>
  <c r="F18" i="4" s="1"/>
  <c r="E11"/>
  <c r="H50" i="5"/>
  <c r="M183"/>
  <c r="C30" i="4" s="1"/>
  <c r="H207" i="5"/>
  <c r="H235"/>
  <c r="G91"/>
  <c r="M17"/>
  <c r="C11" i="4" s="1"/>
  <c r="H17" i="5"/>
  <c r="H31"/>
  <c r="M91"/>
  <c r="C18" i="4" s="1"/>
  <c r="M100" i="5"/>
  <c r="C21" i="4" s="1"/>
  <c r="M228" i="5"/>
  <c r="C37" i="4" s="1"/>
  <c r="E17" i="3" s="1"/>
  <c r="E17" i="2" s="1"/>
  <c r="H237" i="5"/>
  <c r="S17"/>
  <c r="F11" i="4" s="1"/>
  <c r="M24" i="5"/>
  <c r="C12" i="4" s="1"/>
  <c r="H100" i="5"/>
  <c r="B24" i="4"/>
  <c r="S228" i="5"/>
  <c r="F37" i="4" s="1"/>
  <c r="M237" i="5"/>
  <c r="C41" i="4" s="1"/>
  <c r="E18" i="3" s="1"/>
  <c r="E18" i="2" s="1"/>
  <c r="P237" i="5"/>
  <c r="E41" i="4" s="1"/>
  <c r="G238" i="5"/>
  <c r="I17"/>
  <c r="D11" i="4" s="1"/>
  <c r="B11"/>
  <c r="H91" i="5"/>
  <c r="L238"/>
  <c r="B43" i="4" s="1"/>
  <c r="E16" i="3"/>
  <c r="D16"/>
  <c r="F20" l="1"/>
  <c r="D16" i="2"/>
  <c r="F24" i="3"/>
  <c r="F18" i="2"/>
  <c r="M13" i="8"/>
  <c r="C12" i="7" s="1"/>
  <c r="E16" i="6" s="1"/>
  <c r="E16" i="2" s="1"/>
  <c r="P13" i="8"/>
  <c r="E12" i="7" s="1"/>
  <c r="H13" i="8"/>
  <c r="L14"/>
  <c r="B14" i="7" s="1"/>
  <c r="M14" i="8"/>
  <c r="C14" i="7" s="1"/>
  <c r="P14" i="8"/>
  <c r="E14" i="7" s="1"/>
  <c r="S13" i="8"/>
  <c r="I13"/>
  <c r="D12" i="7" s="1"/>
  <c r="F16" i="6" s="1"/>
  <c r="I14" i="8"/>
  <c r="F24" i="6"/>
  <c r="F24" i="2" s="1"/>
  <c r="F22" i="6"/>
  <c r="F23"/>
  <c r="J22"/>
  <c r="I238" i="5"/>
  <c r="D43" i="4" s="1"/>
  <c r="J22" i="3"/>
  <c r="J24"/>
  <c r="P238" i="5"/>
  <c r="E43" i="4" s="1"/>
  <c r="F22" i="3"/>
  <c r="M238" i="5"/>
  <c r="C43" i="4" s="1"/>
  <c r="F23" i="3"/>
  <c r="H238" i="5"/>
  <c r="J23" i="3"/>
  <c r="H228" i="5"/>
  <c r="J22" i="2" l="1"/>
  <c r="F22"/>
  <c r="J26" i="3"/>
  <c r="F23" i="2"/>
  <c r="F20" i="6"/>
  <c r="F16" i="2"/>
  <c r="F20" s="1"/>
  <c r="H14" i="8"/>
  <c r="D14" i="7"/>
  <c r="B8" i="1"/>
  <c r="J23" i="6"/>
  <c r="J23" i="2" s="1"/>
  <c r="F12" i="7"/>
  <c r="S14" i="8"/>
  <c r="F14" i="7" s="1"/>
  <c r="J24" i="6"/>
  <c r="J24" i="2" s="1"/>
  <c r="J26" i="6"/>
  <c r="J28" i="3" l="1"/>
  <c r="I29" s="1"/>
  <c r="J29" s="1"/>
  <c r="J31" s="1"/>
  <c r="C7" i="1"/>
  <c r="G7" s="1"/>
  <c r="J26" i="2"/>
  <c r="J28" s="1"/>
  <c r="J28" i="6"/>
  <c r="C8" i="1"/>
  <c r="C9" s="1"/>
  <c r="B9"/>
  <c r="I29" i="6"/>
  <c r="J29" s="1"/>
  <c r="J31" s="1"/>
  <c r="G8" i="1" l="1"/>
  <c r="G9" s="1"/>
  <c r="B10" s="1"/>
  <c r="I29" i="2" l="1"/>
  <c r="J29" s="1"/>
  <c r="G10" i="1"/>
  <c r="B11"/>
  <c r="G11" l="1"/>
  <c r="G12" s="1"/>
  <c r="I30" i="2"/>
  <c r="J30" s="1"/>
  <c r="J31" s="1"/>
</calcChain>
</file>

<file path=xl/sharedStrings.xml><?xml version="1.0" encoding="utf-8"?>
<sst xmlns="http://schemas.openxmlformats.org/spreadsheetml/2006/main" count="947" uniqueCount="451">
  <si>
    <t>Rekapitulácia rozpočtu</t>
  </si>
  <si>
    <t>Stavba VÝSTAVBA MATERSKEJ ŠKOLY V OBCI BZENOV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</si>
  <si>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</si>
  <si>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</si>
  <si>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</si>
  <si>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</si>
  <si>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</si>
  <si>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</si>
  <si>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</si>
  <si>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</si>
  <si>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</si>
  <si>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</si>
  <si>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196913  vlastný objekt</t>
  </si>
  <si>
    <t>SO 196914  interiér</t>
  </si>
  <si>
    <t>Krycí list rozpočtu</t>
  </si>
  <si>
    <t>Objekt vlastný objekt</t>
  </si>
  <si>
    <t xml:space="preserve">Ks: </t>
  </si>
  <si>
    <t xml:space="preserve">Zákazka: </t>
  </si>
  <si>
    <t>Spracoval: Berková</t>
  </si>
  <si>
    <t xml:space="preserve">Dňa </t>
  </si>
  <si>
    <t>11. 5. 2016</t>
  </si>
  <si>
    <t>Odberateľ: obec Bzenov</t>
  </si>
  <si>
    <t xml:space="preserve">IČO: </t>
  </si>
  <si>
    <t xml:space="preserve">DIČ: </t>
  </si>
  <si>
    <t>Dodávateľ: 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</si>
  <si>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</si>
  <si>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</si>
  <si>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</si>
  <si>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</si>
  <si>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</si>
  <si>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</si>
  <si>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</si>
  <si>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</si>
  <si>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</si>
  <si>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</si>
  <si>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</si>
  <si>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</si>
  <si>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</si>
  <si>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</si>
  <si>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</si>
  <si>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</si>
  <si>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</si>
  <si>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</si>
  <si>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</si>
  <si>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</si>
  <si>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</si>
  <si>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</si>
  <si>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</si>
  <si>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</si>
  <si>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</si>
  <si>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</si>
  <si>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</si>
  <si>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</si>
  <si>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</si>
  <si>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</si>
  <si>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</si>
  <si>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</si>
  <si>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</si>
  <si>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</si>
  <si>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</si>
  <si>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11. 5. 2016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</si>
  <si>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</si>
  <si>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</si>
  <si>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</si>
  <si>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</si>
  <si>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</si>
  <si>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</si>
  <si>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POVRCHOVÉ ÚPRAVY</t>
  </si>
  <si>
    <t>OSTATNÉ PRÁCE</t>
  </si>
  <si>
    <t>PRESUNY HMÔT</t>
  </si>
  <si>
    <t>Práce PSV</t>
  </si>
  <si>
    <t>IZOLÁCIE PROTI VODE A VLHKOSTI</t>
  </si>
  <si>
    <t>IZOLÁCIE TEPELNÉ BEŽNÝCH STAVEB. KONŠTRUKCIÍ</t>
  </si>
  <si>
    <t>ZTI-ZARIAĎOVACIE PREDMETY</t>
  </si>
  <si>
    <t>ÚSTREDNÉ VYKUROVANIE-ROZVOD POTRUBIA</t>
  </si>
  <si>
    <t>KONŠTRUKCIE TESÁRSKE</t>
  </si>
  <si>
    <t>DREVOSTAVBY</t>
  </si>
  <si>
    <t>KONŠTRUKCIE KLAMPIARSKE</t>
  </si>
  <si>
    <t>KRYTINY TVRDÉ</t>
  </si>
  <si>
    <t>KONŠTRUKCIE STOLÁRSKE</t>
  </si>
  <si>
    <t>KOVOVÉ DOPLNKOVÉ KONŠTRUKCIE</t>
  </si>
  <si>
    <t>PODLAHY A OBKLADY KERAMICKÉ-DLAŽBY</t>
  </si>
  <si>
    <t>PODLAHY POVLAKOVÉ</t>
  </si>
  <si>
    <t>PODLAHY A OBKLADY KERAMICKÉ-OBKLADY</t>
  </si>
  <si>
    <t>NÁTERY</t>
  </si>
  <si>
    <t>MAĽBY</t>
  </si>
  <si>
    <t>ČALUNÍCKE ÚPRAVY</t>
  </si>
  <si>
    <t>Montážne práce</t>
  </si>
  <si>
    <t>M-21 ELEKTROMONTÁŽE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</si>
  <si>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</si>
  <si>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</si>
  <si>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</si>
  <si>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</si>
  <si>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</si>
  <si>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</si>
  <si>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</si>
  <si>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</si>
  <si>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</si>
  <si>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</si>
  <si>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</si>
  <si>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122101101</t>
  </si>
  <si>
    <t>Odkopávka a prekopávka nezapažená v horninách 1-2 do 100 m3</t>
  </si>
  <si>
    <t>m3</t>
  </si>
  <si>
    <t xml:space="preserve"> 132201101</t>
  </si>
  <si>
    <t>Výkop ryhy do šírky 600 mm v horn.3 do 100 m3</t>
  </si>
  <si>
    <t xml:space="preserve"> 132201109</t>
  </si>
  <si>
    <t>Hĺbenie rýh šírky do 600 mm zapažených i nezapažených s urovnaním dna. Príplatok k cene za lepivosť horniny 3</t>
  </si>
  <si>
    <t xml:space="preserve"> 162601102</t>
  </si>
  <si>
    <t>Vodorovné premiestnenie výkopku tr.1-4 do 5000 m</t>
  </si>
  <si>
    <t>M3</t>
  </si>
  <si>
    <t xml:space="preserve"> 171201201</t>
  </si>
  <si>
    <t>Uloženie sypaniny na skládky do 100 m3</t>
  </si>
  <si>
    <t xml:space="preserve"> 171209991</t>
  </si>
  <si>
    <t>Poplatok za uloženie zeminy na skládku</t>
  </si>
  <si>
    <t xml:space="preserve">  2/A 1</t>
  </si>
  <si>
    <t xml:space="preserve"> 271531111</t>
  </si>
  <si>
    <t>Vankúše zhutnené pod základy z kameniva hrubého drveného, frakcie 16 - 63 mm</t>
  </si>
  <si>
    <t xml:space="preserve"> 11/A 1</t>
  </si>
  <si>
    <t xml:space="preserve"> 274313611</t>
  </si>
  <si>
    <t>Betón základových pásov, prostý tr.C 16/20</t>
  </si>
  <si>
    <t xml:space="preserve"> 274351215</t>
  </si>
  <si>
    <t>Debnenie stien základného pásov, zhotovenie-dielce</t>
  </si>
  <si>
    <t>m2</t>
  </si>
  <si>
    <t xml:space="preserve"> 274351216</t>
  </si>
  <si>
    <t>Debnenie stien základného pásov, odstránenie-dielce</t>
  </si>
  <si>
    <t xml:space="preserve"> 311272111</t>
  </si>
  <si>
    <t>Murivo nosné z tvárnic porobetónovych na MC-5 a tenkovrst.,maltu hr.300 P2-350 - lambda</t>
  </si>
  <si>
    <t xml:space="preserve"> 317162102</t>
  </si>
  <si>
    <t>Keramický predpätý preklad KPP 120x65 mm, dĺžka 1250 mm</t>
  </si>
  <si>
    <t>kus</t>
  </si>
  <si>
    <t xml:space="preserve"> 317162106</t>
  </si>
  <si>
    <t>Keramický predpätý preklad KPP,120 x 65 mm, dĺžky 2250 mm</t>
  </si>
  <si>
    <t xml:space="preserve"> 342272102</t>
  </si>
  <si>
    <t>Priečky z tvárnic porobetónovych na MC-5 a tenkovrst.,maltu hr.100, P2-500</t>
  </si>
  <si>
    <t xml:space="preserve"> 411321314</t>
  </si>
  <si>
    <t>Betón železový stropov doskových a trámových železový triedy C20/25</t>
  </si>
  <si>
    <t xml:space="preserve"> 411351101</t>
  </si>
  <si>
    <t>Debnenie stropov doskových zhotovenie-dielce</t>
  </si>
  <si>
    <t xml:space="preserve"> 411351102</t>
  </si>
  <si>
    <t>Debnenie stropov doskových odstránenie-dielce</t>
  </si>
  <si>
    <t xml:space="preserve"> 411354171</t>
  </si>
  <si>
    <t>Podporná konštrukcia stropov pre zaťaženie do 5 kpa zhotovenie</t>
  </si>
  <si>
    <t xml:space="preserve"> 411354172</t>
  </si>
  <si>
    <t>Podporná konštrukcia stropov pre zaťaženie do 5 kpa odstránenie</t>
  </si>
  <si>
    <t xml:space="preserve"> 411361821</t>
  </si>
  <si>
    <t>Výstuž stropov a klenieb, 10505</t>
  </si>
  <si>
    <t>t</t>
  </si>
  <si>
    <t xml:space="preserve"> 417321414</t>
  </si>
  <si>
    <t>Betón stužujúcich pásov a vencov železový tr. C 20/25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</si>
  <si>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</si>
  <si>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</si>
  <si>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</si>
  <si>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</si>
  <si>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417361821</t>
  </si>
  <si>
    <t>Výstuž stužujúcich pásov a vencov z betonárskej ocele 10505</t>
  </si>
  <si>
    <t xml:space="preserve"> 430321315</t>
  </si>
  <si>
    <t>Schodiskové konštrukcie, betón železový tr. C 20/25</t>
  </si>
  <si>
    <t xml:space="preserve"> 430361821</t>
  </si>
  <si>
    <t>Výstuž schodiskových konštrukcií z betonárskej ocele 10505</t>
  </si>
  <si>
    <t xml:space="preserve"> 431351121</t>
  </si>
  <si>
    <t>Debnenie do 4 m výšky - podest a podstupňových dosiek pôdorysne priamočiarych zhotovenie</t>
  </si>
  <si>
    <t xml:space="preserve"> 431351122</t>
  </si>
  <si>
    <t>Debnenie do 4 m výšky - podest a podstupňových dosiek pôdorysne priamočiarych odstránenie</t>
  </si>
  <si>
    <t xml:space="preserve"> 433351131</t>
  </si>
  <si>
    <t>Debnenie - vrátane podpernej konštrukcie - schodníc pôdorysne priamočiarych zhotovenie</t>
  </si>
  <si>
    <t xml:space="preserve"> 433351132</t>
  </si>
  <si>
    <t>Debnenie - vrátane podpernej konštrukcie - schodníc pôdorysne priamočiarych odstránenie</t>
  </si>
  <si>
    <t xml:space="preserve"> 612421740</t>
  </si>
  <si>
    <t>Penetračný náter stien</t>
  </si>
  <si>
    <t xml:space="preserve"> 612421741</t>
  </si>
  <si>
    <t>Potiahnutie vnút.stien sklotextilnou mriežkou do lepidla</t>
  </si>
  <si>
    <t xml:space="preserve"> 612465141</t>
  </si>
  <si>
    <t>Stierka vnútorných stien vyrovnávacia, strojne miešaná,ručne nanášaná hr.3 mm</t>
  </si>
  <si>
    <t xml:space="preserve"> 622451131</t>
  </si>
  <si>
    <t>Vonkajšia omietka cementová stien alebo štítov hladká, v stupni zložitosti I až II - sokeľ</t>
  </si>
  <si>
    <t xml:space="preserve"> 622464235</t>
  </si>
  <si>
    <t xml:space="preserve">Vonkajšia omietka stien tenkovrstvová silikónová základ a vrchná 3 mm </t>
  </si>
  <si>
    <t xml:space="preserve"> 625250155</t>
  </si>
  <si>
    <t>Doteplenie vonk. konštrukcie, bez povrchovej úpravy, systém XPS STYRODUR 2800 C,  lepený rámovo s prikotvením, hr. izolantu 8cm - sokeľ,steny základov</t>
  </si>
  <si>
    <t xml:space="preserve"> 625251030</t>
  </si>
  <si>
    <t>Zatepľovací systém,z minerálnej vlny bez povrchovej úpravy, hrúbka izolantu 30 mm - ostenie</t>
  </si>
  <si>
    <t xml:space="preserve"> 625251120</t>
  </si>
  <si>
    <t>Zatepľovací systém,z minerálnej vlny bez povrchovej úpravy, hrúbka izolantu 150 mm - fasáda</t>
  </si>
  <si>
    <t xml:space="preserve"> 627990005</t>
  </si>
  <si>
    <t>Tesnenie špár obvodového plášťa silikónovým tmelom - okolo okien a dverí</t>
  </si>
  <si>
    <t>M</t>
  </si>
  <si>
    <t xml:space="preserve"> 627990006</t>
  </si>
  <si>
    <t>Tesnenie špár obvodového plášťa polyuretánovou penou - pod parapety</t>
  </si>
  <si>
    <t xml:space="preserve"> 631312611</t>
  </si>
  <si>
    <t>Mazanina z betónu prostého tr.C 16/20 hr.nad 50 do 80 mm  - P1,2</t>
  </si>
  <si>
    <t xml:space="preserve"> 631313711</t>
  </si>
  <si>
    <t>Mazanina z betónu prostého tr.C 25/30 hr.nad 80 do 120 mm - podkl.betón</t>
  </si>
  <si>
    <t xml:space="preserve"> 631319173</t>
  </si>
  <si>
    <t>Príplatok za strhnutie povrchu mazaniny latou pre hr. obidvoch vrstiev mazaniny nad 80 do 120 mm</t>
  </si>
  <si>
    <t xml:space="preserve"> 631362021</t>
  </si>
  <si>
    <t>Výstuž mazanín z betónov (z kameniva) a z ľahkých betónov zo zváraných sietí z drôtov typu KARI</t>
  </si>
  <si>
    <t xml:space="preserve"> 631571003</t>
  </si>
  <si>
    <t>Násyp zo štrkopiesku 0-32so zhutnením (pre spevnenie podkladu)</t>
  </si>
  <si>
    <t xml:space="preserve"> 632451044</t>
  </si>
  <si>
    <t>Samonivelizujúci poter hr.10mm - P1,4</t>
  </si>
  <si>
    <t>M2</t>
  </si>
  <si>
    <t xml:space="preserve"> 641952211</t>
  </si>
  <si>
    <t>Osadenie dreveného alebo plastového okenného rámu plochy do 2, 5m2</t>
  </si>
  <si>
    <t xml:space="preserve"> 641952341</t>
  </si>
  <si>
    <t>Osadenie dreveného alebo plastového okenného rámu plochy 2, 5-4m2</t>
  </si>
  <si>
    <t xml:space="preserve"> 642942221</t>
  </si>
  <si>
    <t>Osadenie oceľového,plastového dverového rámu plochy otvoru 2, 5-4,5m2</t>
  </si>
  <si>
    <t xml:space="preserve"> 642952110</t>
  </si>
  <si>
    <t>Osadenie dreveného dverového rámu a zárubní plochy otvoru do 2, 5 m2</t>
  </si>
  <si>
    <t xml:space="preserve"> 648991113</t>
  </si>
  <si>
    <t>Osadenie parapetných dosiek z plastických a poloplast., hmôt, š. nad 200 mm</t>
  </si>
  <si>
    <t>m</t>
  </si>
  <si>
    <t xml:space="preserve">  3/A 1</t>
  </si>
  <si>
    <t xml:space="preserve"> 941941041</t>
  </si>
  <si>
    <t>Montáž lešenia ľahkého pracovného radového s podlahami šírky nad 1, 00 do 1,20 m a výšky do 10 m</t>
  </si>
  <si>
    <t xml:space="preserve"> 941941291</t>
  </si>
  <si>
    <t>Príplatok za prvý a každý ďalší i začatý mesiac použitia lešenia k cene -1041</t>
  </si>
  <si>
    <t xml:space="preserve">  3/B 1</t>
  </si>
  <si>
    <t xml:space="preserve"> 941941841</t>
  </si>
  <si>
    <t>Demontáž lešenia ľahkého pracovného radového a s podlahami, šírky nad 1,00 do 1,20 m výšky do 10 m</t>
  </si>
  <si>
    <t xml:space="preserve"> 952901111</t>
  </si>
  <si>
    <t>Vyčistenie budov pri výške podlaží do 4m</t>
  </si>
  <si>
    <t xml:space="preserve"> 953945002</t>
  </si>
  <si>
    <t>Profil ochranný rohový s integrovanou sieťovinou na spevnenie zateplenia - okná,steny,rohy objektu</t>
  </si>
  <si>
    <t xml:space="preserve"> 953945108</t>
  </si>
  <si>
    <t>Profil soklový hliníkový SL 15</t>
  </si>
  <si>
    <t xml:space="preserve"> 953945115</t>
  </si>
  <si>
    <t xml:space="preserve">Lišta PVC s odkvapovým nosom </t>
  </si>
  <si>
    <t xml:space="preserve">M    </t>
  </si>
  <si>
    <t>P/PC</t>
  </si>
  <si>
    <t xml:space="preserve"> 000000003</t>
  </si>
  <si>
    <t>Hasiací prístroj prenosný práškový P6T s náplňou 6kg</t>
  </si>
  <si>
    <t>KUS</t>
  </si>
  <si>
    <t xml:space="preserve"> 998011002</t>
  </si>
  <si>
    <t>Presun hmôt pre budovy JKSO 801, 803,812,zvislá konštr.z tehál,tvárnic,z kovu výšky do 12 m</t>
  </si>
  <si>
    <t>711/A 1</t>
  </si>
  <si>
    <t xml:space="preserve"> 711111001</t>
  </si>
  <si>
    <t>Izolácia proti zemnej vlhkosti vodorovná penetračným náterom za studena</t>
  </si>
  <si>
    <t xml:space="preserve"> 711141559</t>
  </si>
  <si>
    <t>Izolácia proti zemnej vlhkosti a tlakovej vode vodorovná NAIP pritavením - 2x výmera</t>
  </si>
  <si>
    <t xml:space="preserve"> 998711201</t>
  </si>
  <si>
    <t>Presun hmôt pre izoláciu proti vode v objektoch výšky do 6 m</t>
  </si>
  <si>
    <t xml:space="preserve"> %</t>
  </si>
  <si>
    <t>S/S10</t>
  </si>
  <si>
    <t xml:space="preserve"> 1116315000</t>
  </si>
  <si>
    <t>Lak asfaltový ALP-PENETRAL v sudoch</t>
  </si>
  <si>
    <t>S/S90</t>
  </si>
  <si>
    <t xml:space="preserve"> 6283221000</t>
  </si>
  <si>
    <t>Pásy ťažké asfaltové v 60 s 42H</t>
  </si>
  <si>
    <t>713/A 1</t>
  </si>
  <si>
    <t xml:space="preserve"> 713111111</t>
  </si>
  <si>
    <t>Montáž tepelnej izolácie pásmi stropov, vrchom - klad. voľne</t>
  </si>
  <si>
    <t xml:space="preserve"> 713111121</t>
  </si>
  <si>
    <t>Montáž tepelnej izolácie pásmi stropov, rovným spodkom s úpravou viazacím drôtom</t>
  </si>
  <si>
    <t xml:space="preserve"> 713121111</t>
  </si>
  <si>
    <t>Montáž tepelnej izolácie  pásmi podláh, jednovrstvová</t>
  </si>
  <si>
    <t xml:space="preserve"> 713191323</t>
  </si>
  <si>
    <t>Montáž fólie s prelepením spojov páskou - strop</t>
  </si>
  <si>
    <t>713/A 5</t>
  </si>
  <si>
    <t xml:space="preserve"> 998713201</t>
  </si>
  <si>
    <t>Presun hmôt pre izolácie tepelné v objektoch výšky do 6 m</t>
  </si>
  <si>
    <t>S/S20</t>
  </si>
  <si>
    <t xml:space="preserve"> 283240005</t>
  </si>
  <si>
    <t>Paropriepustná fólia JF 140 Špeciál D - na tepel izoláciu stropu</t>
  </si>
  <si>
    <t xml:space="preserve"> 283250242</t>
  </si>
  <si>
    <t>Fólia z pvc na prekrytie tepelnej izolácie podláh s položením</t>
  </si>
  <si>
    <t xml:space="preserve"> 283766111</t>
  </si>
  <si>
    <t>Samozhášavý podlahový polystyrén EPS 150S hr.120mm - P1,2</t>
  </si>
  <si>
    <t xml:space="preserve"> 6314153350</t>
  </si>
  <si>
    <t>Minerálna izolácia zo sklenej minerálnej vlny C 040 hr.170mm - strop</t>
  </si>
  <si>
    <t xml:space="preserve"> 6314153470</t>
  </si>
  <si>
    <t>Minerálna izolácia zo sklenej minerálnej vlny C 040 hr.200mm - strop medzi trámy</t>
  </si>
  <si>
    <t>R/R 0</t>
  </si>
  <si>
    <t xml:space="preserve">       20</t>
  </si>
  <si>
    <t>Zdravotechnická inštalácia - vnútorná  - viď samostatný rozpočet</t>
  </si>
  <si>
    <t>€</t>
  </si>
  <si>
    <t xml:space="preserve">       21</t>
  </si>
  <si>
    <t>Zdravotechnická inštalácia - vonkajšia  - viď samostatný rozpočet</t>
  </si>
  <si>
    <t xml:space="preserve">       24</t>
  </si>
  <si>
    <t>Ústredné vykurovanie  - viď samostatný rozpočet</t>
  </si>
  <si>
    <t>762/A 1</t>
  </si>
  <si>
    <t xml:space="preserve"> 762332130</t>
  </si>
  <si>
    <t>Montáž viazaných konštrukcií krovov striech z reziva priemernej plochy 224-288 cm2</t>
  </si>
  <si>
    <t xml:space="preserve"> 762332140</t>
  </si>
  <si>
    <t>Montáž viazaných konštrukcií krovov striech z reziva priemernej plochy 288-450 cm2</t>
  </si>
  <si>
    <t xml:space="preserve"> 762341610</t>
  </si>
  <si>
    <t>Montáž debnenia a latovania štítových odkvapových ríms z dosiek hrubých hr. do 32 mm</t>
  </si>
  <si>
    <t xml:space="preserve"> 762342203</t>
  </si>
  <si>
    <t>Montáž debnenia a latovania štítových odkvapových ríms pri vzdialenosti lát 220-360 mm</t>
  </si>
  <si>
    <t xml:space="preserve"> 762395000</t>
  </si>
  <si>
    <t>Spojovacie prostriedky  pre viazané konštrukcie krovov, debnenie a laťovanie, nadstrešné konštr., spádové kliny - svorky, dosky, klince, pásová oceľ, vruty</t>
  </si>
  <si>
    <t xml:space="preserve"> 762822130</t>
  </si>
  <si>
    <t>Montáž stropníc z hraneného a polohraneného reziva prierezovej plochy 288-450 cm2</t>
  </si>
  <si>
    <t xml:space="preserve"> 762895000</t>
  </si>
  <si>
    <t>Spojovacie a ochranné prostriedky klince, svorky, impregnácie</t>
  </si>
  <si>
    <t xml:space="preserve"> 998762202</t>
  </si>
  <si>
    <t>Presun hmôt pre konštrukcie tesárske v objektoch výšky do 12 m</t>
  </si>
  <si>
    <t>S/S80</t>
  </si>
  <si>
    <t xml:space="preserve"> 6051255211</t>
  </si>
  <si>
    <t>Rezivo z hranolov - krov ,stropnice</t>
  </si>
  <si>
    <t xml:space="preserve"> 605150030</t>
  </si>
  <si>
    <t>Hranolčeky SM/JD ak. I, plocha prierezu 25-75cm2, dl.660-900 cm - laťovanie</t>
  </si>
  <si>
    <t xml:space="preserve"> 611916850</t>
  </si>
  <si>
    <t>Obloženie stien a stropov palubovk. smrek, hr.20, šírky 61-80 mm - štablón</t>
  </si>
  <si>
    <t>763/A 2</t>
  </si>
  <si>
    <t xml:space="preserve"> 763133220</t>
  </si>
  <si>
    <t>SDK podhľad zavesená nosná kca ocel profil dosky GKB hr. 12,5 mm s parozábranou</t>
  </si>
  <si>
    <t xml:space="preserve"> 998763402</t>
  </si>
  <si>
    <t>Presun hmôt pre sádrokartónové konštrukcie v stavbách(objektoch )výšky od 7do 12 m</t>
  </si>
  <si>
    <t>764/A 6</t>
  </si>
  <si>
    <t xml:space="preserve"> 764171101</t>
  </si>
  <si>
    <t>Krytina z poplast.plechu škridlová tabuľa LPA Polyester do 30st.</t>
  </si>
  <si>
    <t xml:space="preserve"> 764171242</t>
  </si>
  <si>
    <t>Krytina  z poplast.plechuškridlová tabuľa - úžľabie alebo nárožie do 45st.</t>
  </si>
  <si>
    <t xml:space="preserve"> 764171254</t>
  </si>
  <si>
    <t>Hrebeň  z poplast.plechu NTP Polyester do 30st.</t>
  </si>
  <si>
    <t xml:space="preserve"> 764172073</t>
  </si>
  <si>
    <t>Krytina  z poplast.plechu odkvapové lemovanie sklon do 30st.</t>
  </si>
  <si>
    <t xml:space="preserve"> 764711115</t>
  </si>
  <si>
    <t>Oplechovanie parapetov  z poplast.plechu rš 310 mm</t>
  </si>
  <si>
    <t xml:space="preserve"> 764751112</t>
  </si>
  <si>
    <t>Odpadné rúry  z poplast.plechu kruhové rovné SROR D 100 mm</t>
  </si>
  <si>
    <t xml:space="preserve"> 764751132</t>
  </si>
  <si>
    <t>Odpadné rúry  z poplast.plechu koleno BK D 100 mm</t>
  </si>
  <si>
    <t xml:space="preserve"> 764761132</t>
  </si>
  <si>
    <t>Žľaby z poplast.plechu žľaby podokapné polkruhové R s hákmi KFL 35 veľkosť 150 mm</t>
  </si>
  <si>
    <t xml:space="preserve"> 764761232</t>
  </si>
  <si>
    <t>Žľaby z poplast.plechu kotlík SOK k polkruhovým žľabom veľkosť 150 mm</t>
  </si>
  <si>
    <t>764/A 7</t>
  </si>
  <si>
    <t xml:space="preserve"> 998764202</t>
  </si>
  <si>
    <t>Presun hmôt pre konštrukcie klampiarske v objektoch výšky nad 6 do 12 m</t>
  </si>
  <si>
    <t>765/A 1</t>
  </si>
  <si>
    <t xml:space="preserve"> 765901304</t>
  </si>
  <si>
    <t>Prekrytie strechy fóliou</t>
  </si>
  <si>
    <t xml:space="preserve"> 998765201</t>
  </si>
  <si>
    <t>Presun hmôt pre tvrdé krytiny v objektoch výšky do 6 m</t>
  </si>
  <si>
    <t>766/A 1</t>
  </si>
  <si>
    <t xml:space="preserve"> 766661512</t>
  </si>
  <si>
    <t>Montáž dverového krídla kompletiz.otváravého z tvrdého dreva s polodrážkou, jednokrídlové</t>
  </si>
  <si>
    <t xml:space="preserve"> 766702111</t>
  </si>
  <si>
    <t>Montáž zárubní obložkových pre dvere jednokrídlové hr.steny do 170 mm</t>
  </si>
  <si>
    <t xml:space="preserve"> 998766201</t>
  </si>
  <si>
    <t>Presun hmot pre konštrukcie stolárske v objektoch výšky do 6 m</t>
  </si>
  <si>
    <t xml:space="preserve"> 605000034</t>
  </si>
  <si>
    <t>Drevené dvere fóliové šír.60-90cm/197cm s obložkovou zárubňou</t>
  </si>
  <si>
    <t>ks</t>
  </si>
  <si>
    <t xml:space="preserve"> 6111200042</t>
  </si>
  <si>
    <t>Zhrňovacie lamelové steny vr.montáže</t>
  </si>
  <si>
    <t xml:space="preserve"> 611640080</t>
  </si>
  <si>
    <t>Drevené plné požiarne dvere jednokrídlové, bez zárubne EI 30, EW 30  800x1970 iná farba</t>
  </si>
  <si>
    <t xml:space="preserve"> 6117102300</t>
  </si>
  <si>
    <t>Drevené zárubne pre požiarne dvere jednokrídlové obkladané 80x197 cm</t>
  </si>
  <si>
    <t>767/A 1</t>
  </si>
  <si>
    <t xml:space="preserve"> 767631136</t>
  </si>
  <si>
    <t>Montáž okna plastového so zasklením šírky 1000 mm x výšky 1600 mm</t>
  </si>
  <si>
    <t xml:space="preserve"> 767631304</t>
  </si>
  <si>
    <t>Montáž okna plastového so zasklením šírky 1000 mm x výšky 3000 mm</t>
  </si>
  <si>
    <t xml:space="preserve"> 767631334</t>
  </si>
  <si>
    <t>Montáž okna plastového so zasklením šírky 3300 mm x výšky 960 mm - atyp</t>
  </si>
  <si>
    <t xml:space="preserve"> 767641355</t>
  </si>
  <si>
    <t>Montáž dverí plastových, vchodových so zasklením výšky 2500 mm x šírky 2000 mm</t>
  </si>
  <si>
    <t>767/A 3</t>
  </si>
  <si>
    <t xml:space="preserve"> 998767201</t>
  </si>
  <si>
    <t>Presun hmôt pre kovové stavebné doplnkové konštrukcie v objektoch výšky do 6 m</t>
  </si>
  <si>
    <t xml:space="preserve"> 553000001</t>
  </si>
  <si>
    <t xml:space="preserve">Oceľové zábradlie schodov s dreveným madlom dodávka a montáž </t>
  </si>
  <si>
    <t xml:space="preserve"> 767100003</t>
  </si>
  <si>
    <t>Plastový parapet vnútorný š.200mm vr.montáže</t>
  </si>
  <si>
    <t xml:space="preserve"> 611411190</t>
  </si>
  <si>
    <t>Plastové okno otváravo-sklopné rozm. 1000/1600mm</t>
  </si>
  <si>
    <t xml:space="preserve"> 6114118000</t>
  </si>
  <si>
    <t>Plastové okno otváravé, otvaravo-sklopné rozm.1000/3000mm</t>
  </si>
  <si>
    <t xml:space="preserve"> 611412030</t>
  </si>
  <si>
    <t>Plastové okno dvojkrídlové pevné atyp vikierové rozm.3300x960mm</t>
  </si>
  <si>
    <t xml:space="preserve"> 6114124800</t>
  </si>
  <si>
    <t>Plastové dvere vstupné presklenné s nadsvetlíkom rozm.2000/2500mm</t>
  </si>
  <si>
    <t>771/A 1</t>
  </si>
  <si>
    <t xml:space="preserve"> 771275107</t>
  </si>
  <si>
    <t>Montáž obkladov schodiskových stupňov z dlaždíc keramických do tmelu</t>
  </si>
  <si>
    <t xml:space="preserve"> 771445019</t>
  </si>
  <si>
    <t>Montáž soklíkov z obkladačiek hutných, keramických do tmelu,rovné výška 100 mm</t>
  </si>
  <si>
    <t xml:space="preserve"> 771445039</t>
  </si>
  <si>
    <t>Montáž soklíkov z obkladačiek hutných, keramických do tmelu,schod.stupňovité,v.100 mm</t>
  </si>
  <si>
    <t xml:space="preserve"> 771575112</t>
  </si>
  <si>
    <t>Príplatok za pracnosť</t>
  </si>
  <si>
    <t xml:space="preserve"> 771575113</t>
  </si>
  <si>
    <t>Príplatok za špárovanie</t>
  </si>
  <si>
    <t xml:space="preserve"> 771576109</t>
  </si>
  <si>
    <t>Montáž podláh z dlaždíc keram. ukl. do tmelu flexibil.bez povrchovej úpravy alebo glaz. hladké</t>
  </si>
  <si>
    <t xml:space="preserve"> 998771202</t>
  </si>
  <si>
    <t>Presun hmôt pre podlahy z dlaždíc v objektoch výšky nad 6 do 12 m</t>
  </si>
  <si>
    <t>S/S70</t>
  </si>
  <si>
    <t xml:space="preserve"> 5976412200</t>
  </si>
  <si>
    <t xml:space="preserve">Dlaždice keramické s hladkým povrchom líca </t>
  </si>
  <si>
    <t>775/A 2</t>
  </si>
  <si>
    <t xml:space="preserve"> 776572104</t>
  </si>
  <si>
    <t>Kladenie vpichovaného textilného koberca vo forme pásov</t>
  </si>
  <si>
    <t xml:space="preserve"> 998776201</t>
  </si>
  <si>
    <t>Presun hmôt pre podlahy povlakové v objektoch výšky do 6 m</t>
  </si>
  <si>
    <t xml:space="preserve"> 776574001</t>
  </si>
  <si>
    <t>Kobercová podlahovina</t>
  </si>
  <si>
    <t>771/A 2</t>
  </si>
  <si>
    <t xml:space="preserve"> 781419705</t>
  </si>
  <si>
    <t>Keramické obklady - príplatok k cene montáže vnútorných obkladov, za špárovanie vodovzdorným tmelom</t>
  </si>
  <si>
    <t xml:space="preserve">M2 </t>
  </si>
  <si>
    <t xml:space="preserve"> 781445020</t>
  </si>
  <si>
    <t xml:space="preserve">Montáž obkladov stien z obkladačiek hutných, keramických do tmelu </t>
  </si>
  <si>
    <t xml:space="preserve"> 998781202</t>
  </si>
  <si>
    <t>Presun hmôt pre obklady keramické v objektoch výšky nad 6 do 12 m</t>
  </si>
  <si>
    <t xml:space="preserve"> 5976566600</t>
  </si>
  <si>
    <t xml:space="preserve">Obkladačky keramické glazované jednofarebné hladké </t>
  </si>
  <si>
    <t>783/A 1</t>
  </si>
  <si>
    <t xml:space="preserve"> 783711101</t>
  </si>
  <si>
    <t>Nátery tesárskych konštrukcií olejové napustením</t>
  </si>
  <si>
    <t xml:space="preserve"> 783711301</t>
  </si>
  <si>
    <t>Nátery tesárskych konštrukcií olejové napustením a 2x lakovaním - štablón</t>
  </si>
  <si>
    <t xml:space="preserve"> 783782104</t>
  </si>
  <si>
    <t>Nátery tesárskych konštrukcií protipliesňové - krov</t>
  </si>
  <si>
    <t xml:space="preserve"> 783812100</t>
  </si>
  <si>
    <t>Nátery olejové omietok stien dvojnásobné 1x s emailovaním</t>
  </si>
  <si>
    <t xml:space="preserve"> 783812190</t>
  </si>
  <si>
    <t>Nátery olejové omietok stien napustením</t>
  </si>
  <si>
    <t>784/A 1</t>
  </si>
  <si>
    <t xml:space="preserve"> 784401011</t>
  </si>
  <si>
    <t>Maľby sádrokartónových stien a stropov vč.podkladného náteru</t>
  </si>
  <si>
    <t xml:space="preserve"> 784410100</t>
  </si>
  <si>
    <t xml:space="preserve">Penetrovanie jednonásobné jemnozrnných podkladov výšky do 3, 80 m </t>
  </si>
  <si>
    <t xml:space="preserve"> 784452371</t>
  </si>
  <si>
    <t xml:space="preserve">Maľby z maliarskych zmesí tekutých jednofarebné dvojnásobné v miestn. výšky do 3,80 m </t>
  </si>
  <si>
    <t>786/A 1</t>
  </si>
  <si>
    <t xml:space="preserve"> 786623122</t>
  </si>
  <si>
    <t xml:space="preserve">Zatieňujúce zariadenie lamelové žaluzie vonkajšie </t>
  </si>
  <si>
    <t>786/A 2</t>
  </si>
  <si>
    <t xml:space="preserve"> 998786201</t>
  </si>
  <si>
    <t>Presun hmôt pre čalúnnické úpravy v objektoch výšky (hľbky) do 6 m</t>
  </si>
  <si>
    <t xml:space="preserve">       22</t>
  </si>
  <si>
    <t>Elektroinštalácia - viď samostatný rozpočet</t>
  </si>
  <si>
    <t xml:space="preserve"> 10000005</t>
  </si>
  <si>
    <t>Kabelová prípojka NN - viď samostatný rozpočet</t>
  </si>
  <si>
    <t xml:space="preserve"> 10000006</t>
  </si>
  <si>
    <t>Bleskozvod a uzemnenie  - viď samostatný rozpočet</t>
  </si>
  <si>
    <t>vlastný objekt</t>
  </si>
  <si>
    <t>Objekt interiér</t>
  </si>
  <si>
    <t>interiér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</si>
  <si>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</si>
  <si>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</si>
  <si>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</si>
  <si>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</si>
  <si>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</si>
  <si>
    <t>Interiér</t>
  </si>
  <si>
    <t>Projektant: Ing. Tomaš Fabišík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</si>
</sst>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4" fontId="11" fillId="0" borderId="91" xfId="0" applyNumberFormat="1" applyFont="1" applyBorder="1"/>
    <xf numFmtId="166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workbookViewId="0"/>
  </sheetViews>
  <sheetFormatPr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3"/>
      <c r="B3" s="3"/>
      <c r="C3" s="3"/>
      <c r="D3" s="3"/>
      <c r="E3" s="3"/>
      <c r="F3" s="7" t="s">
        <v>3</v>
      </c>
      <c r="G3" s="7" t="s">
        <v>4</v>
      </c>
    </row>
    <row r="4" spans="1:26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178" t="s">
        <v>12</v>
      </c>
      <c r="B7" s="179">
        <f>'SO 196913'!I238-Rekapitulácia!D7</f>
        <v>0</v>
      </c>
      <c r="C7" s="179">
        <f>'Kryci_list 196913'!J26</f>
        <v>0</v>
      </c>
      <c r="D7" s="179">
        <v>0</v>
      </c>
      <c r="E7" s="179">
        <f>'Kryci_list 196913'!J17</f>
        <v>0</v>
      </c>
      <c r="F7" s="179">
        <v>0</v>
      </c>
      <c r="G7" s="179">
        <f>B7+C7+D7+E7+F7</f>
        <v>0</v>
      </c>
      <c r="K7">
        <f>'SO 196913'!K238</f>
        <v>0</v>
      </c>
      <c r="Q7">
        <v>30.126000000000001</v>
      </c>
    </row>
    <row r="8" spans="1:26">
      <c r="A8" s="70" t="s">
        <v>13</v>
      </c>
      <c r="B8" s="77">
        <f>'SO 196914'!I14-Rekapitulácia!D8</f>
        <v>0</v>
      </c>
      <c r="C8" s="77">
        <f>'Kryci_list 196914'!J26</f>
        <v>0</v>
      </c>
      <c r="D8" s="77">
        <v>0</v>
      </c>
      <c r="E8" s="77">
        <f>'Kryci_list 196914'!J17</f>
        <v>0</v>
      </c>
      <c r="F8" s="77">
        <v>0</v>
      </c>
      <c r="G8" s="77">
        <f>B8+C8+D8+E8+F8</f>
        <v>0</v>
      </c>
      <c r="K8">
        <f>'SO 196914'!K14</f>
        <v>0</v>
      </c>
      <c r="Q8">
        <v>30.126000000000001</v>
      </c>
    </row>
    <row r="9" spans="1:26">
      <c r="A9" s="185" t="s">
        <v>444</v>
      </c>
      <c r="B9" s="186">
        <f>SUM(B7:B8)</f>
        <v>0</v>
      </c>
      <c r="C9" s="186">
        <f>SUM(C7:C8)</f>
        <v>0</v>
      </c>
      <c r="D9" s="186">
        <f>SUM(D7:D8)</f>
        <v>0</v>
      </c>
      <c r="E9" s="186">
        <f>SUM(E7:E8)</f>
        <v>0</v>
      </c>
      <c r="F9" s="186">
        <f>SUM(F7:F8)</f>
        <v>0</v>
      </c>
      <c r="G9" s="186">
        <f>SUM(G7:G8)-SUM(Z7:Z8)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>
      <c r="A10" s="183" t="s">
        <v>445</v>
      </c>
      <c r="B10" s="184">
        <f>G9-SUM(Rekapitulácia!K7:'Rekapitulácia'!K8)*1</f>
        <v>0</v>
      </c>
      <c r="C10" s="184"/>
      <c r="D10" s="184"/>
      <c r="E10" s="184"/>
      <c r="F10" s="184"/>
      <c r="G10" s="184">
        <f>ROUND(((ROUND(B10,2)*20)/100),2)*1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5" t="s">
        <v>446</v>
      </c>
      <c r="B11" s="181">
        <f>(G9-B10)</f>
        <v>0</v>
      </c>
      <c r="C11" s="181"/>
      <c r="D11" s="181"/>
      <c r="E11" s="181"/>
      <c r="F11" s="181"/>
      <c r="G11" s="181">
        <f>ROUND(((ROUND(B11,2)*0)/100),2)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5" t="s">
        <v>447</v>
      </c>
      <c r="B12" s="181"/>
      <c r="C12" s="181"/>
      <c r="D12" s="181"/>
      <c r="E12" s="181"/>
      <c r="F12" s="181"/>
      <c r="G12" s="181">
        <f>SUM(G9:G11)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10"/>
      <c r="B13" s="182"/>
      <c r="C13" s="182"/>
      <c r="D13" s="182"/>
      <c r="E13" s="182"/>
      <c r="F13" s="182"/>
      <c r="G13" s="182"/>
    </row>
    <row r="14" spans="1:26">
      <c r="A14" s="10"/>
      <c r="B14" s="182"/>
      <c r="C14" s="182"/>
      <c r="D14" s="182"/>
      <c r="E14" s="182"/>
      <c r="F14" s="182"/>
      <c r="G14" s="182"/>
    </row>
    <row r="15" spans="1:26">
      <c r="A15" s="10"/>
      <c r="B15" s="182"/>
      <c r="C15" s="182"/>
      <c r="D15" s="182"/>
      <c r="E15" s="182"/>
      <c r="F15" s="182"/>
      <c r="G15" s="182"/>
    </row>
    <row r="16" spans="1:26">
      <c r="A16" s="10"/>
      <c r="B16" s="182"/>
      <c r="C16" s="182"/>
      <c r="D16" s="182"/>
      <c r="E16" s="182"/>
      <c r="F16" s="182"/>
      <c r="G16" s="182"/>
    </row>
    <row r="17" spans="1:7">
      <c r="A17" s="10"/>
      <c r="B17" s="182"/>
      <c r="C17" s="182"/>
      <c r="D17" s="182"/>
      <c r="E17" s="182"/>
      <c r="F17" s="182"/>
      <c r="G17" s="182"/>
    </row>
    <row r="18" spans="1:7">
      <c r="A18" s="10"/>
      <c r="B18" s="182"/>
      <c r="C18" s="182"/>
      <c r="D18" s="182"/>
      <c r="E18" s="182"/>
      <c r="F18" s="182"/>
      <c r="G18" s="182"/>
    </row>
    <row r="19" spans="1:7">
      <c r="A19" s="10"/>
      <c r="B19" s="182"/>
      <c r="C19" s="182"/>
      <c r="D19" s="182"/>
      <c r="E19" s="182"/>
      <c r="F19" s="182"/>
      <c r="G19" s="182"/>
    </row>
    <row r="20" spans="1:7">
      <c r="A20" s="10"/>
      <c r="B20" s="182"/>
      <c r="C20" s="182"/>
      <c r="D20" s="182"/>
      <c r="E20" s="182"/>
      <c r="F20" s="182"/>
      <c r="G20" s="182"/>
    </row>
    <row r="21" spans="1:7">
      <c r="A21" s="10"/>
      <c r="B21" s="182"/>
      <c r="C21" s="182"/>
      <c r="D21" s="182"/>
      <c r="E21" s="182"/>
      <c r="F21" s="182"/>
      <c r="G21" s="182"/>
    </row>
    <row r="22" spans="1:7">
      <c r="A22" s="10"/>
      <c r="B22" s="182"/>
      <c r="C22" s="182"/>
      <c r="D22" s="182"/>
      <c r="E22" s="182"/>
      <c r="F22" s="182"/>
      <c r="G22" s="182"/>
    </row>
    <row r="23" spans="1:7">
      <c r="A23" s="10"/>
      <c r="B23" s="182"/>
      <c r="C23" s="182"/>
      <c r="D23" s="182"/>
      <c r="E23" s="182"/>
      <c r="F23" s="182"/>
      <c r="G23" s="182"/>
    </row>
    <row r="24" spans="1:7">
      <c r="A24" s="10"/>
      <c r="B24" s="182"/>
      <c r="C24" s="182"/>
      <c r="D24" s="182"/>
      <c r="E24" s="182"/>
      <c r="F24" s="182"/>
      <c r="G24" s="182"/>
    </row>
    <row r="25" spans="1:7">
      <c r="A25" s="10"/>
      <c r="B25" s="182"/>
      <c r="C25" s="182"/>
      <c r="D25" s="182"/>
      <c r="E25" s="182"/>
      <c r="F25" s="182"/>
      <c r="G25" s="182"/>
    </row>
    <row r="26" spans="1:7">
      <c r="A26" s="10"/>
      <c r="B26" s="182"/>
      <c r="C26" s="182"/>
      <c r="D26" s="182"/>
      <c r="E26" s="182"/>
      <c r="F26" s="182"/>
      <c r="G26" s="182"/>
    </row>
    <row r="27" spans="1:7">
      <c r="A27" s="10"/>
      <c r="B27" s="182"/>
      <c r="C27" s="182"/>
      <c r="D27" s="182"/>
      <c r="E27" s="182"/>
      <c r="F27" s="182"/>
      <c r="G27" s="182"/>
    </row>
    <row r="28" spans="1:7">
      <c r="A28" s="10"/>
      <c r="B28" s="182"/>
      <c r="C28" s="182"/>
      <c r="D28" s="182"/>
      <c r="E28" s="182"/>
      <c r="F28" s="182"/>
      <c r="G28" s="182"/>
    </row>
    <row r="29" spans="1:7">
      <c r="A29" s="10"/>
      <c r="B29" s="182"/>
      <c r="C29" s="182"/>
      <c r="D29" s="182"/>
      <c r="E29" s="182"/>
      <c r="F29" s="182"/>
      <c r="G29" s="182"/>
    </row>
    <row r="30" spans="1:7">
      <c r="A30" s="10"/>
      <c r="B30" s="182"/>
      <c r="C30" s="182"/>
      <c r="D30" s="182"/>
      <c r="E30" s="182"/>
      <c r="F30" s="182"/>
      <c r="G30" s="182"/>
    </row>
    <row r="31" spans="1:7">
      <c r="A31" s="10"/>
      <c r="B31" s="182"/>
      <c r="C31" s="182"/>
      <c r="D31" s="182"/>
      <c r="E31" s="182"/>
      <c r="F31" s="182"/>
      <c r="G31" s="182"/>
    </row>
    <row r="32" spans="1:7">
      <c r="A32" s="10"/>
      <c r="B32" s="182"/>
      <c r="C32" s="182"/>
      <c r="D32" s="182"/>
      <c r="E32" s="182"/>
      <c r="F32" s="182"/>
      <c r="G32" s="182"/>
    </row>
    <row r="33" spans="1:7">
      <c r="A33" s="10"/>
      <c r="B33" s="182"/>
      <c r="C33" s="182"/>
      <c r="D33" s="182"/>
      <c r="E33" s="182"/>
      <c r="F33" s="182"/>
      <c r="G33" s="182"/>
    </row>
    <row r="34" spans="1:7">
      <c r="A34" s="10"/>
      <c r="B34" s="182"/>
      <c r="C34" s="182"/>
      <c r="D34" s="182"/>
      <c r="E34" s="182"/>
      <c r="F34" s="182"/>
      <c r="G34" s="182"/>
    </row>
    <row r="35" spans="1:7">
      <c r="A35" s="1"/>
      <c r="B35" s="149"/>
      <c r="C35" s="149"/>
      <c r="D35" s="149"/>
      <c r="E35" s="149"/>
      <c r="F35" s="149"/>
      <c r="G35" s="149"/>
    </row>
    <row r="36" spans="1:7">
      <c r="A36" s="1"/>
      <c r="B36" s="149"/>
      <c r="C36" s="149"/>
      <c r="D36" s="149"/>
      <c r="E36" s="149"/>
      <c r="F36" s="149"/>
      <c r="G36" s="149"/>
    </row>
    <row r="37" spans="1:7">
      <c r="A37" s="1"/>
      <c r="B37" s="149"/>
      <c r="C37" s="149"/>
      <c r="D37" s="149"/>
      <c r="E37" s="149"/>
      <c r="F37" s="149"/>
      <c r="G37" s="149"/>
    </row>
    <row r="38" spans="1:7">
      <c r="A38" s="1"/>
      <c r="B38" s="149"/>
      <c r="C38" s="149"/>
      <c r="D38" s="149"/>
      <c r="E38" s="149"/>
      <c r="F38" s="149"/>
      <c r="G38" s="149"/>
    </row>
    <row r="39" spans="1:7">
      <c r="A39" s="1"/>
      <c r="B39" s="149"/>
      <c r="C39" s="149"/>
      <c r="D39" s="149"/>
      <c r="E39" s="149"/>
      <c r="F39" s="149"/>
      <c r="G39" s="149"/>
    </row>
    <row r="40" spans="1:7">
      <c r="A40" s="1"/>
      <c r="B40" s="149"/>
      <c r="C40" s="149"/>
      <c r="D40" s="149"/>
      <c r="E40" s="149"/>
      <c r="F40" s="149"/>
      <c r="G40" s="149"/>
    </row>
    <row r="41" spans="1:7">
      <c r="A41" s="1"/>
      <c r="B41" s="149"/>
      <c r="C41" s="149"/>
      <c r="D41" s="149"/>
      <c r="E41" s="149"/>
      <c r="F41" s="149"/>
      <c r="G41" s="149"/>
    </row>
    <row r="42" spans="1:7">
      <c r="A42" s="1"/>
      <c r="B42" s="149"/>
      <c r="C42" s="149"/>
      <c r="D42" s="149"/>
      <c r="E42" s="149"/>
      <c r="F42" s="149"/>
      <c r="G42" s="149"/>
    </row>
    <row r="43" spans="1:7">
      <c r="A43" s="1"/>
      <c r="B43" s="149"/>
      <c r="C43" s="149"/>
      <c r="D43" s="149"/>
      <c r="E43" s="149"/>
      <c r="F43" s="149"/>
      <c r="G43" s="149"/>
    </row>
    <row r="44" spans="1:7">
      <c r="A44" s="1"/>
      <c r="B44" s="149"/>
      <c r="C44" s="149"/>
      <c r="D44" s="149"/>
      <c r="E44" s="149"/>
      <c r="F44" s="149"/>
      <c r="G44" s="149"/>
    </row>
    <row r="45" spans="1:7">
      <c r="A45" s="1"/>
      <c r="B45" s="149"/>
      <c r="C45" s="149"/>
      <c r="D45" s="149"/>
      <c r="E45" s="149"/>
      <c r="F45" s="149"/>
      <c r="G45" s="149"/>
    </row>
    <row r="46" spans="1:7">
      <c r="A46" s="1"/>
      <c r="B46" s="149"/>
      <c r="C46" s="149"/>
      <c r="D46" s="149"/>
      <c r="E46" s="149"/>
      <c r="F46" s="149"/>
      <c r="G46" s="149"/>
    </row>
    <row r="47" spans="1:7">
      <c r="A47" s="1"/>
      <c r="B47" s="149"/>
      <c r="C47" s="149"/>
      <c r="D47" s="149"/>
      <c r="E47" s="149"/>
      <c r="F47" s="149"/>
      <c r="G47" s="149"/>
    </row>
    <row r="48" spans="1:7">
      <c r="A48" s="1"/>
      <c r="B48" s="149"/>
      <c r="C48" s="149"/>
      <c r="D48" s="149"/>
      <c r="E48" s="149"/>
      <c r="F48" s="149"/>
      <c r="G48" s="149"/>
    </row>
    <row r="49" spans="1:7">
      <c r="A49" s="1"/>
      <c r="B49" s="149"/>
      <c r="C49" s="149"/>
      <c r="D49" s="149"/>
      <c r="E49" s="149"/>
      <c r="F49" s="149"/>
      <c r="G49" s="149"/>
    </row>
    <row r="50" spans="1:7">
      <c r="A50" s="1"/>
      <c r="B50" s="149"/>
      <c r="C50" s="149"/>
      <c r="D50" s="149"/>
      <c r="E50" s="149"/>
      <c r="F50" s="149"/>
      <c r="G50" s="149"/>
    </row>
    <row r="51" spans="1:7">
      <c r="B51" s="180"/>
      <c r="C51" s="180"/>
      <c r="D51" s="180"/>
      <c r="E51" s="180"/>
      <c r="F51" s="180"/>
      <c r="G51" s="180"/>
    </row>
    <row r="52" spans="1:7">
      <c r="B52" s="180"/>
      <c r="C52" s="180"/>
      <c r="D52" s="180"/>
      <c r="E52" s="180"/>
      <c r="F52" s="180"/>
      <c r="G52" s="180"/>
    </row>
    <row r="53" spans="1:7">
      <c r="B53" s="180"/>
      <c r="C53" s="180"/>
      <c r="D53" s="180"/>
      <c r="E53" s="180"/>
      <c r="F53" s="180"/>
      <c r="G53" s="180"/>
    </row>
    <row r="54" spans="1:7">
      <c r="B54" s="180"/>
      <c r="C54" s="180"/>
      <c r="D54" s="180"/>
      <c r="E54" s="180"/>
      <c r="F54" s="180"/>
      <c r="G54" s="180"/>
    </row>
    <row r="55" spans="1:7">
      <c r="B55" s="180"/>
      <c r="C55" s="180"/>
      <c r="D55" s="180"/>
      <c r="E55" s="180"/>
      <c r="F55" s="180"/>
      <c r="G55" s="180"/>
    </row>
    <row r="56" spans="1:7">
      <c r="B56" s="180"/>
      <c r="C56" s="180"/>
      <c r="D56" s="180"/>
      <c r="E56" s="180"/>
      <c r="F56" s="180"/>
      <c r="G56" s="180"/>
    </row>
    <row r="57" spans="1:7">
      <c r="B57" s="180"/>
      <c r="C57" s="180"/>
      <c r="D57" s="180"/>
      <c r="E57" s="180"/>
      <c r="F57" s="180"/>
      <c r="G57" s="180"/>
    </row>
    <row r="58" spans="1:7">
      <c r="B58" s="180"/>
      <c r="C58" s="180"/>
      <c r="D58" s="180"/>
      <c r="E58" s="180"/>
      <c r="F58" s="180"/>
      <c r="G58" s="180"/>
    </row>
    <row r="59" spans="1:7">
      <c r="B59" s="180"/>
      <c r="C59" s="180"/>
      <c r="D59" s="180"/>
      <c r="E59" s="180"/>
      <c r="F59" s="180"/>
      <c r="G59" s="180"/>
    </row>
    <row r="60" spans="1:7">
      <c r="B60" s="180"/>
      <c r="C60" s="180"/>
      <c r="D60" s="180"/>
      <c r="E60" s="180"/>
      <c r="F60" s="180"/>
      <c r="G60" s="180"/>
    </row>
    <row r="61" spans="1:7">
      <c r="B61" s="180"/>
      <c r="C61" s="180"/>
      <c r="D61" s="180"/>
      <c r="E61" s="180"/>
      <c r="F61" s="180"/>
      <c r="G61" s="180"/>
    </row>
    <row r="62" spans="1:7">
      <c r="B62" s="180"/>
      <c r="C62" s="180"/>
      <c r="D62" s="180"/>
      <c r="E62" s="180"/>
      <c r="F62" s="180"/>
      <c r="G62" s="180"/>
    </row>
    <row r="63" spans="1:7">
      <c r="B63" s="180"/>
      <c r="C63" s="180"/>
      <c r="D63" s="180"/>
      <c r="E63" s="180"/>
      <c r="F63" s="180"/>
      <c r="G63" s="180"/>
    </row>
    <row r="64" spans="1:7">
      <c r="B64" s="180"/>
      <c r="C64" s="180"/>
      <c r="D64" s="180"/>
      <c r="E64" s="180"/>
      <c r="F64" s="180"/>
      <c r="G64" s="180"/>
    </row>
    <row r="65" spans="2:7">
      <c r="B65" s="180"/>
      <c r="C65" s="180"/>
      <c r="D65" s="180"/>
      <c r="E65" s="180"/>
      <c r="F65" s="180"/>
      <c r="G65" s="180"/>
    </row>
    <row r="66" spans="2:7">
      <c r="B66" s="180"/>
      <c r="C66" s="180"/>
      <c r="D66" s="180"/>
      <c r="E66" s="180"/>
      <c r="F66" s="180"/>
      <c r="G66" s="180"/>
    </row>
    <row r="67" spans="2:7">
      <c r="B67" s="180"/>
      <c r="C67" s="180"/>
      <c r="D67" s="180"/>
      <c r="E67" s="180"/>
      <c r="F67" s="180"/>
      <c r="G67" s="180"/>
    </row>
    <row r="68" spans="2:7">
      <c r="B68" s="180"/>
      <c r="C68" s="180"/>
      <c r="D68" s="180"/>
      <c r="E68" s="180"/>
      <c r="F68" s="180"/>
      <c r="G68" s="180"/>
    </row>
    <row r="69" spans="2:7">
      <c r="B69" s="180"/>
      <c r="C69" s="180"/>
      <c r="D69" s="180"/>
      <c r="E69" s="180"/>
      <c r="F69" s="180"/>
      <c r="G69" s="180"/>
    </row>
    <row r="70" spans="2:7">
      <c r="B70" s="180"/>
      <c r="C70" s="180"/>
      <c r="D70" s="180"/>
      <c r="E70" s="180"/>
      <c r="F70" s="180"/>
      <c r="G70" s="180"/>
    </row>
    <row r="71" spans="2:7">
      <c r="B71" s="180"/>
      <c r="C71" s="180"/>
      <c r="D71" s="180"/>
      <c r="E71" s="180"/>
      <c r="F71" s="180"/>
      <c r="G71" s="180"/>
    </row>
    <row r="72" spans="2:7">
      <c r="B72" s="180"/>
      <c r="C72" s="180"/>
      <c r="D72" s="180"/>
      <c r="E72" s="180"/>
      <c r="F72" s="180"/>
      <c r="G72" s="180"/>
    </row>
    <row r="73" spans="2:7">
      <c r="B73" s="180"/>
      <c r="C73" s="180"/>
      <c r="D73" s="180"/>
      <c r="E73" s="180"/>
      <c r="F73" s="180"/>
      <c r="G73" s="180"/>
    </row>
    <row r="74" spans="2:7">
      <c r="B74" s="180"/>
      <c r="C74" s="180"/>
      <c r="D74" s="180"/>
      <c r="E74" s="180"/>
      <c r="F74" s="180"/>
      <c r="G74" s="180"/>
    </row>
    <row r="75" spans="2:7">
      <c r="B75" s="180"/>
      <c r="C75" s="180"/>
      <c r="D75" s="180"/>
      <c r="E75" s="180"/>
      <c r="F75" s="180"/>
      <c r="G75" s="180"/>
    </row>
    <row r="76" spans="2:7">
      <c r="B76" s="180"/>
      <c r="C76" s="180"/>
      <c r="D76" s="180"/>
      <c r="E76" s="180"/>
      <c r="F76" s="180"/>
      <c r="G76" s="180"/>
    </row>
    <row r="77" spans="2:7">
      <c r="B77" s="180"/>
      <c r="C77" s="180"/>
      <c r="D77" s="180"/>
      <c r="E77" s="180"/>
      <c r="F77" s="180"/>
      <c r="G77" s="180"/>
    </row>
    <row r="78" spans="2:7">
      <c r="B78" s="180"/>
      <c r="C78" s="180"/>
      <c r="D78" s="180"/>
      <c r="E78" s="180"/>
      <c r="F78" s="180"/>
      <c r="G78" s="180"/>
    </row>
    <row r="79" spans="2:7">
      <c r="B79" s="180"/>
      <c r="C79" s="180"/>
      <c r="D79" s="180"/>
      <c r="E79" s="180"/>
      <c r="F79" s="180"/>
      <c r="G79" s="180"/>
    </row>
    <row r="80" spans="2:7">
      <c r="B80" s="180"/>
      <c r="C80" s="180"/>
      <c r="D80" s="180"/>
      <c r="E80" s="180"/>
      <c r="F80" s="180"/>
      <c r="G80" s="180"/>
    </row>
    <row r="81" spans="2:7">
      <c r="B81" s="180"/>
      <c r="C81" s="180"/>
      <c r="D81" s="180"/>
      <c r="E81" s="180"/>
      <c r="F81" s="180"/>
      <c r="G81" s="180"/>
    </row>
    <row r="82" spans="2:7">
      <c r="B82" s="180"/>
      <c r="C82" s="180"/>
      <c r="D82" s="180"/>
      <c r="E82" s="180"/>
      <c r="F82" s="180"/>
      <c r="G82" s="180"/>
    </row>
    <row r="83" spans="2:7">
      <c r="B83" s="180"/>
      <c r="C83" s="180"/>
      <c r="D83" s="180"/>
      <c r="E83" s="180"/>
      <c r="F83" s="180"/>
      <c r="G83" s="180"/>
    </row>
    <row r="84" spans="2:7">
      <c r="B84" s="180"/>
      <c r="C84" s="180"/>
      <c r="D84" s="180"/>
      <c r="E84" s="180"/>
      <c r="F84" s="180"/>
      <c r="G84" s="180"/>
    </row>
    <row r="85" spans="2:7">
      <c r="B85" s="180"/>
      <c r="C85" s="180"/>
      <c r="D85" s="180"/>
      <c r="E85" s="180"/>
      <c r="F85" s="180"/>
      <c r="G85" s="180"/>
    </row>
    <row r="86" spans="2:7">
      <c r="B86" s="180"/>
      <c r="C86" s="180"/>
      <c r="D86" s="180"/>
      <c r="E86" s="180"/>
      <c r="F86" s="180"/>
      <c r="G86" s="180"/>
    </row>
    <row r="87" spans="2:7">
      <c r="B87" s="180"/>
      <c r="C87" s="180"/>
      <c r="D87" s="180"/>
      <c r="E87" s="180"/>
      <c r="F87" s="180"/>
      <c r="G87" s="180"/>
    </row>
    <row r="88" spans="2:7">
      <c r="B88" s="180"/>
      <c r="C88" s="180"/>
      <c r="D88" s="180"/>
      <c r="E88" s="180"/>
      <c r="F88" s="180"/>
      <c r="G88" s="180"/>
    </row>
    <row r="89" spans="2:7">
      <c r="B89" s="180"/>
      <c r="C89" s="180"/>
      <c r="D89" s="180"/>
      <c r="E89" s="180"/>
      <c r="F89" s="180"/>
      <c r="G89" s="180"/>
    </row>
    <row r="90" spans="2:7">
      <c r="B90" s="180"/>
      <c r="C90" s="180"/>
      <c r="D90" s="180"/>
      <c r="E90" s="180"/>
      <c r="F90" s="180"/>
      <c r="G90" s="180"/>
    </row>
    <row r="91" spans="2:7">
      <c r="B91" s="180"/>
      <c r="C91" s="180"/>
      <c r="D91" s="180"/>
      <c r="E91" s="180"/>
      <c r="F91" s="180"/>
      <c r="G91" s="180"/>
    </row>
    <row r="92" spans="2:7">
      <c r="B92" s="180"/>
      <c r="C92" s="180"/>
      <c r="D92" s="180"/>
      <c r="E92" s="180"/>
      <c r="F92" s="180"/>
      <c r="G92" s="180"/>
    </row>
    <row r="93" spans="2:7">
      <c r="B93" s="180"/>
      <c r="C93" s="180"/>
      <c r="D93" s="180"/>
      <c r="E93" s="180"/>
      <c r="F93" s="180"/>
      <c r="G93" s="180"/>
    </row>
    <row r="94" spans="2:7">
      <c r="B94" s="180"/>
      <c r="C94" s="180"/>
      <c r="D94" s="180"/>
      <c r="E94" s="180"/>
      <c r="F94" s="180"/>
      <c r="G94" s="180"/>
    </row>
    <row r="95" spans="2:7">
      <c r="B95" s="180"/>
      <c r="C95" s="180"/>
      <c r="D95" s="180"/>
      <c r="E95" s="180"/>
      <c r="F95" s="180"/>
      <c r="G95" s="180"/>
    </row>
    <row r="96" spans="2:7">
      <c r="B96" s="180"/>
      <c r="C96" s="180"/>
      <c r="D96" s="180"/>
      <c r="E96" s="180"/>
      <c r="F96" s="180"/>
      <c r="G96" s="180"/>
    </row>
    <row r="97" spans="2:7">
      <c r="B97" s="180"/>
      <c r="C97" s="180"/>
      <c r="D97" s="180"/>
      <c r="E97" s="180"/>
      <c r="F97" s="180"/>
      <c r="G97" s="180"/>
    </row>
    <row r="98" spans="2:7">
      <c r="B98" s="180"/>
      <c r="C98" s="180"/>
      <c r="D98" s="180"/>
      <c r="E98" s="180"/>
      <c r="F98" s="180"/>
      <c r="G98" s="180"/>
    </row>
    <row r="99" spans="2:7">
      <c r="B99" s="180"/>
      <c r="C99" s="180"/>
      <c r="D99" s="180"/>
      <c r="E99" s="180"/>
      <c r="F99" s="180"/>
      <c r="G99" s="180"/>
    </row>
    <row r="100" spans="2:7">
      <c r="B100" s="180"/>
      <c r="C100" s="180"/>
      <c r="D100" s="180"/>
      <c r="E100" s="180"/>
      <c r="F100" s="180"/>
      <c r="G100" s="180"/>
    </row>
    <row r="101" spans="2:7">
      <c r="B101" s="180"/>
      <c r="C101" s="180"/>
      <c r="D101" s="180"/>
      <c r="E101" s="180"/>
      <c r="F101" s="180"/>
      <c r="G101" s="180"/>
    </row>
    <row r="102" spans="2:7">
      <c r="B102" s="180"/>
      <c r="C102" s="180"/>
      <c r="D102" s="180"/>
      <c r="E102" s="180"/>
      <c r="F102" s="180"/>
      <c r="G102" s="180"/>
    </row>
    <row r="103" spans="2:7">
      <c r="B103" s="180"/>
      <c r="C103" s="180"/>
      <c r="D103" s="180"/>
      <c r="E103" s="180"/>
      <c r="F103" s="180"/>
      <c r="G103" s="180"/>
    </row>
    <row r="104" spans="2:7">
      <c r="B104" s="180"/>
      <c r="C104" s="180"/>
      <c r="D104" s="180"/>
      <c r="E104" s="180"/>
      <c r="F104" s="180"/>
      <c r="G104" s="180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workbookViewId="0">
      <selection activeCell="B10" sqref="B10"/>
    </sheetView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2"/>
      <c r="C1" s="12"/>
      <c r="D1" s="12"/>
      <c r="E1" s="12"/>
      <c r="F1" s="13" t="s">
        <v>448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6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>
      <c r="A10" s="11"/>
      <c r="B10" s="45" t="s">
        <v>450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25</v>
      </c>
      <c r="C15" s="92" t="s">
        <v>6</v>
      </c>
      <c r="D15" s="92" t="s">
        <v>51</v>
      </c>
      <c r="E15" s="93" t="s">
        <v>52</v>
      </c>
      <c r="F15" s="105" t="s">
        <v>53</v>
      </c>
      <c r="G15" s="59" t="s">
        <v>30</v>
      </c>
      <c r="H15" s="62" t="s">
        <v>31</v>
      </c>
      <c r="I15" s="27"/>
      <c r="J15" s="55"/>
    </row>
    <row r="16" spans="1:23" ht="18" customHeight="1">
      <c r="A16" s="11"/>
      <c r="B16" s="94">
        <v>1</v>
      </c>
      <c r="C16" s="95" t="s">
        <v>26</v>
      </c>
      <c r="D16" s="96">
        <f>'Kryci_list 196913'!D16+'Kryci_list 196914'!D16</f>
        <v>0</v>
      </c>
      <c r="E16" s="97">
        <f>'Kryci_list 196913'!E16+'Kryci_list 196914'!E16</f>
        <v>0</v>
      </c>
      <c r="F16" s="106">
        <f>'Kryci_list 196913'!F16+'Kryci_list 196914'!F16</f>
        <v>0</v>
      </c>
      <c r="G16" s="60">
        <v>6</v>
      </c>
      <c r="H16" s="115" t="s">
        <v>32</v>
      </c>
      <c r="I16" s="129"/>
      <c r="J16" s="126">
        <f>Rekapitulácia!F9</f>
        <v>0</v>
      </c>
    </row>
    <row r="17" spans="1:10" ht="18" customHeight="1">
      <c r="A17" s="11"/>
      <c r="B17" s="67">
        <v>2</v>
      </c>
      <c r="C17" s="71" t="s">
        <v>27</v>
      </c>
      <c r="D17" s="78">
        <f>'Kryci_list 196913'!D17+'Kryci_list 196914'!D17</f>
        <v>0</v>
      </c>
      <c r="E17" s="76">
        <f>'Kryci_list 196913'!E17+'Kryci_list 196914'!E17</f>
        <v>0</v>
      </c>
      <c r="F17" s="81">
        <f>'Kryci_list 196913'!F17+'Kryci_list 196914'!F17</f>
        <v>0</v>
      </c>
      <c r="G17" s="61">
        <v>7</v>
      </c>
      <c r="H17" s="116" t="s">
        <v>33</v>
      </c>
      <c r="I17" s="129"/>
      <c r="J17" s="127">
        <f>Rekapitulácia!E9</f>
        <v>0</v>
      </c>
    </row>
    <row r="18" spans="1:10" ht="18" customHeight="1">
      <c r="A18" s="11"/>
      <c r="B18" s="68">
        <v>3</v>
      </c>
      <c r="C18" s="72" t="s">
        <v>28</v>
      </c>
      <c r="D18" s="79">
        <f>'Kryci_list 196913'!D18+'Kryci_list 196914'!D18</f>
        <v>0</v>
      </c>
      <c r="E18" s="77">
        <f>'Kryci_list 196913'!E18+'Kryci_list 196914'!E18</f>
        <v>0</v>
      </c>
      <c r="F18" s="82">
        <f>'Kryci_list 196913'!F18+'Kryci_list 196914'!F18</f>
        <v>0</v>
      </c>
      <c r="G18" s="61">
        <v>8</v>
      </c>
      <c r="H18" s="116" t="s">
        <v>34</v>
      </c>
      <c r="I18" s="129"/>
      <c r="J18" s="127">
        <f>Rekapitulácia!D9</f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29</v>
      </c>
      <c r="D20" s="80"/>
      <c r="E20" s="100"/>
      <c r="F20" s="107">
        <f>SUM(F16:F19)</f>
        <v>0</v>
      </c>
      <c r="G20" s="61">
        <v>10</v>
      </c>
      <c r="H20" s="116" t="s">
        <v>29</v>
      </c>
      <c r="I20" s="131"/>
      <c r="J20" s="99">
        <f>SUM(J16:J19)</f>
        <v>0</v>
      </c>
    </row>
    <row r="21" spans="1:10" ht="18" customHeight="1" thickTop="1">
      <c r="A21" s="11"/>
      <c r="B21" s="65" t="s">
        <v>41</v>
      </c>
      <c r="C21" s="69" t="s">
        <v>7</v>
      </c>
      <c r="D21" s="75"/>
      <c r="E21" s="19"/>
      <c r="F21" s="98"/>
      <c r="G21" s="65" t="s">
        <v>47</v>
      </c>
      <c r="H21" s="62" t="s">
        <v>7</v>
      </c>
      <c r="I21" s="29"/>
      <c r="J21" s="132"/>
    </row>
    <row r="22" spans="1:10" ht="18" customHeight="1">
      <c r="A22" s="11"/>
      <c r="B22" s="60">
        <v>11</v>
      </c>
      <c r="C22" s="63" t="s">
        <v>42</v>
      </c>
      <c r="D22" s="87"/>
      <c r="E22" s="90"/>
      <c r="F22" s="81">
        <f>'Kryci_list 196913'!F22+'Kryci_list 196914'!F22</f>
        <v>0</v>
      </c>
      <c r="G22" s="60">
        <v>16</v>
      </c>
      <c r="H22" s="115" t="s">
        <v>48</v>
      </c>
      <c r="I22" s="129"/>
      <c r="J22" s="126">
        <f>'Kryci_list 196913'!J22+'Kryci_list 196914'!J22</f>
        <v>0</v>
      </c>
    </row>
    <row r="23" spans="1:10" ht="18" customHeight="1">
      <c r="A23" s="11"/>
      <c r="B23" s="61">
        <v>12</v>
      </c>
      <c r="C23" s="64" t="s">
        <v>43</v>
      </c>
      <c r="D23" s="66"/>
      <c r="E23" s="90"/>
      <c r="F23" s="82">
        <f>'Kryci_list 196913'!F23+'Kryci_list 196914'!F23</f>
        <v>0</v>
      </c>
      <c r="G23" s="61">
        <v>17</v>
      </c>
      <c r="H23" s="116" t="s">
        <v>49</v>
      </c>
      <c r="I23" s="129"/>
      <c r="J23" s="127">
        <f>'Kryci_list 196913'!J23+'Kryci_list 196914'!J23</f>
        <v>0</v>
      </c>
    </row>
    <row r="24" spans="1:10" ht="18" customHeight="1">
      <c r="A24" s="11"/>
      <c r="B24" s="61">
        <v>13</v>
      </c>
      <c r="C24" s="64" t="s">
        <v>44</v>
      </c>
      <c r="D24" s="66"/>
      <c r="E24" s="90"/>
      <c r="F24" s="82">
        <f>'Kryci_list 196913'!F24+'Kryci_list 196914'!F24</f>
        <v>0</v>
      </c>
      <c r="G24" s="61">
        <v>18</v>
      </c>
      <c r="H24" s="116" t="s">
        <v>50</v>
      </c>
      <c r="I24" s="129"/>
      <c r="J24" s="127">
        <f>'Kryci_list 196913'!J24+'Kryci_list 196914'!J24</f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29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56</v>
      </c>
      <c r="D27" s="136"/>
      <c r="E27" s="102"/>
      <c r="F27" s="30"/>
      <c r="G27" s="109" t="s">
        <v>35</v>
      </c>
      <c r="H27" s="104" t="s">
        <v>36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37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38</v>
      </c>
      <c r="I29" s="123">
        <f>Rekapitulácia!B10</f>
        <v>0</v>
      </c>
      <c r="J29" s="119">
        <f>ROUND(((ROUND(I29,2)*20)/100),2)*1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39</v>
      </c>
      <c r="I30" s="89">
        <f>Rekapitulácia!B11</f>
        <v>0</v>
      </c>
      <c r="J30" s="120">
        <f>ROUND(((ROUND(I30,2)*0)/100),2)</f>
        <v>0</v>
      </c>
    </row>
    <row r="31" spans="1:10" ht="18" customHeight="1">
      <c r="A31" s="11"/>
      <c r="B31" s="24"/>
      <c r="C31" s="139"/>
      <c r="D31" s="140"/>
      <c r="E31" s="22"/>
      <c r="F31" s="11"/>
      <c r="G31" s="61">
        <v>24</v>
      </c>
      <c r="H31" s="116" t="s">
        <v>29</v>
      </c>
      <c r="I31" s="28"/>
      <c r="J31" s="191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187" t="s">
        <v>40</v>
      </c>
      <c r="H32" s="188"/>
      <c r="I32" s="189"/>
      <c r="J32" s="190"/>
    </row>
    <row r="33" spans="1:10" ht="18" customHeight="1" thickTop="1">
      <c r="A33" s="11"/>
      <c r="B33" s="101"/>
      <c r="C33" s="102"/>
      <c r="D33" s="141" t="s">
        <v>54</v>
      </c>
      <c r="E33" s="15"/>
      <c r="F33" s="15"/>
      <c r="G33" s="14"/>
      <c r="H33" s="141" t="s">
        <v>55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workbookViewId="0">
      <selection activeCell="B10" sqref="B10"/>
    </sheetView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>
      <c r="A10" s="11"/>
      <c r="B10" s="45" t="s">
        <v>450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25</v>
      </c>
      <c r="C15" s="92" t="s">
        <v>6</v>
      </c>
      <c r="D15" s="92" t="s">
        <v>51</v>
      </c>
      <c r="E15" s="93" t="s">
        <v>52</v>
      </c>
      <c r="F15" s="105" t="s">
        <v>53</v>
      </c>
      <c r="G15" s="59" t="s">
        <v>30</v>
      </c>
      <c r="H15" s="62" t="s">
        <v>31</v>
      </c>
      <c r="I15" s="27"/>
      <c r="J15" s="55"/>
    </row>
    <row r="16" spans="1:23" ht="18" customHeight="1">
      <c r="A16" s="11"/>
      <c r="B16" s="94">
        <v>1</v>
      </c>
      <c r="C16" s="95" t="s">
        <v>26</v>
      </c>
      <c r="D16" s="96">
        <f>'Rekap 196913'!B18</f>
        <v>0</v>
      </c>
      <c r="E16" s="97">
        <f>'Rekap 196913'!C18</f>
        <v>0</v>
      </c>
      <c r="F16" s="106">
        <f>'Rekap 196913'!D18</f>
        <v>0</v>
      </c>
      <c r="G16" s="60">
        <v>6</v>
      </c>
      <c r="H16" s="115" t="s">
        <v>32</v>
      </c>
      <c r="I16" s="129"/>
      <c r="J16" s="126">
        <v>0</v>
      </c>
    </row>
    <row r="17" spans="1:26" ht="18" customHeight="1">
      <c r="A17" s="11"/>
      <c r="B17" s="67">
        <v>2</v>
      </c>
      <c r="C17" s="71" t="s">
        <v>27</v>
      </c>
      <c r="D17" s="78">
        <f>'Rekap 196913'!B37</f>
        <v>0</v>
      </c>
      <c r="E17" s="76">
        <f>'Rekap 196913'!C37</f>
        <v>0</v>
      </c>
      <c r="F17" s="81">
        <f>'Rekap 196913'!D37</f>
        <v>0</v>
      </c>
      <c r="G17" s="61">
        <v>7</v>
      </c>
      <c r="H17" s="116" t="s">
        <v>33</v>
      </c>
      <c r="I17" s="129"/>
      <c r="J17" s="127">
        <f>'SO 196913'!Z238</f>
        <v>0</v>
      </c>
    </row>
    <row r="18" spans="1:26" ht="18" customHeight="1">
      <c r="A18" s="11"/>
      <c r="B18" s="68">
        <v>3</v>
      </c>
      <c r="C18" s="72" t="s">
        <v>28</v>
      </c>
      <c r="D18" s="79">
        <f>'Rekap 196913'!B41</f>
        <v>0</v>
      </c>
      <c r="E18" s="77">
        <f>'Rekap 196913'!C41</f>
        <v>0</v>
      </c>
      <c r="F18" s="82">
        <f>'Rekap 196913'!D41</f>
        <v>0</v>
      </c>
      <c r="G18" s="61">
        <v>8</v>
      </c>
      <c r="H18" s="116" t="s">
        <v>34</v>
      </c>
      <c r="I18" s="129"/>
      <c r="J18" s="127">
        <v>0</v>
      </c>
    </row>
    <row r="19" spans="1:26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>
      <c r="A20" s="11"/>
      <c r="B20" s="68">
        <v>5</v>
      </c>
      <c r="C20" s="74" t="s">
        <v>29</v>
      </c>
      <c r="D20" s="80"/>
      <c r="E20" s="100"/>
      <c r="F20" s="107">
        <f>SUM(F16:F19)</f>
        <v>0</v>
      </c>
      <c r="G20" s="61">
        <v>10</v>
      </c>
      <c r="H20" s="116" t="s">
        <v>29</v>
      </c>
      <c r="I20" s="131"/>
      <c r="J20" s="99">
        <f>SUM(J16:J19)</f>
        <v>0</v>
      </c>
    </row>
    <row r="21" spans="1:26" ht="18" customHeight="1" thickTop="1">
      <c r="A21" s="11"/>
      <c r="B21" s="65" t="s">
        <v>41</v>
      </c>
      <c r="C21" s="69" t="s">
        <v>7</v>
      </c>
      <c r="D21" s="75"/>
      <c r="E21" s="19"/>
      <c r="F21" s="98"/>
      <c r="G21" s="65" t="s">
        <v>47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42</v>
      </c>
      <c r="D22" s="87"/>
      <c r="E22" s="89" t="s">
        <v>45</v>
      </c>
      <c r="F22" s="81">
        <f>((F16*U22*0)+(F17*V22*0)+(F18*W22*0))/100</f>
        <v>0</v>
      </c>
      <c r="G22" s="60">
        <v>16</v>
      </c>
      <c r="H22" s="115" t="s">
        <v>48</v>
      </c>
      <c r="I22" s="130" t="s">
        <v>45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43</v>
      </c>
      <c r="D23" s="66"/>
      <c r="E23" s="89" t="s">
        <v>46</v>
      </c>
      <c r="F23" s="82">
        <f>((F16*U23*0)+(F17*V23*0)+(F18*W23*0))/100</f>
        <v>0</v>
      </c>
      <c r="G23" s="61">
        <v>17</v>
      </c>
      <c r="H23" s="116" t="s">
        <v>49</v>
      </c>
      <c r="I23" s="130" t="s">
        <v>45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44</v>
      </c>
      <c r="D24" s="66"/>
      <c r="E24" s="89" t="s">
        <v>45</v>
      </c>
      <c r="F24" s="82">
        <f>((F16*U24*0)+(F17*V24*0)+(F18*W24*0))/100</f>
        <v>0</v>
      </c>
      <c r="G24" s="61">
        <v>18</v>
      </c>
      <c r="H24" s="116" t="s">
        <v>50</v>
      </c>
      <c r="I24" s="130" t="s">
        <v>46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29</v>
      </c>
      <c r="I26" s="131"/>
      <c r="J26" s="99">
        <f>SUM(J22:J25)+SUM(F22:F25)</f>
        <v>0</v>
      </c>
    </row>
    <row r="27" spans="1:26" ht="18" customHeight="1" thickTop="1">
      <c r="A27" s="11"/>
      <c r="B27" s="101"/>
      <c r="C27" s="143" t="s">
        <v>56</v>
      </c>
      <c r="D27" s="136"/>
      <c r="E27" s="102"/>
      <c r="F27" s="30"/>
      <c r="G27" s="109" t="s">
        <v>35</v>
      </c>
      <c r="H27" s="104" t="s">
        <v>36</v>
      </c>
      <c r="I27" s="29"/>
      <c r="J27" s="33"/>
    </row>
    <row r="28" spans="1:26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37</v>
      </c>
      <c r="I28" s="122"/>
      <c r="J28" s="118">
        <f>F20+J20+F26+J26</f>
        <v>0</v>
      </c>
    </row>
    <row r="29" spans="1:26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38</v>
      </c>
      <c r="I29" s="123">
        <f>J28-SUM('SO 196913'!K9:'SO 196913'!K237)</f>
        <v>0</v>
      </c>
      <c r="J29" s="119">
        <f>ROUND(((ROUND(I29,2)*20)*1/100),2)</f>
        <v>0</v>
      </c>
    </row>
    <row r="30" spans="1:26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39</v>
      </c>
      <c r="I30" s="89">
        <f>SUM('SO 196913'!K9:'SO 196913'!K237)</f>
        <v>0</v>
      </c>
      <c r="J30" s="120">
        <f>ROUND(((ROUND(I30,2)*0)/100),2)</f>
        <v>0</v>
      </c>
    </row>
    <row r="31" spans="1:26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29</v>
      </c>
      <c r="I31" s="113"/>
      <c r="J31" s="133">
        <f>SUM(J28:J30)</f>
        <v>0</v>
      </c>
    </row>
    <row r="32" spans="1:26" ht="18" customHeight="1" thickBot="1">
      <c r="A32" s="11"/>
      <c r="B32" s="48"/>
      <c r="C32" s="117"/>
      <c r="D32" s="124"/>
      <c r="E32" s="84"/>
      <c r="F32" s="85"/>
      <c r="G32" s="60" t="s">
        <v>40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54</v>
      </c>
      <c r="E33" s="15"/>
      <c r="F33" s="103"/>
      <c r="G33" s="111">
        <v>26</v>
      </c>
      <c r="H33" s="142" t="s">
        <v>55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activeCell="A6" sqref="A6:A7"/>
    </sheetView>
  </sheetViews>
  <sheetFormatPr defaultRowHeight="15"/>
  <cols>
    <col min="1" max="1" width="46.855468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>
      <c r="A2" s="145" t="s">
        <v>450</v>
      </c>
      <c r="B2" s="144"/>
      <c r="C2" s="144"/>
      <c r="D2" s="145" t="s">
        <v>16</v>
      </c>
      <c r="E2" s="144"/>
      <c r="F2" s="144"/>
    </row>
    <row r="3" spans="1:26">
      <c r="A3" s="145" t="s">
        <v>24</v>
      </c>
      <c r="B3" s="144"/>
      <c r="C3" s="144"/>
      <c r="D3" s="145" t="s">
        <v>60</v>
      </c>
      <c r="E3" s="144"/>
      <c r="F3" s="144"/>
    </row>
    <row r="4" spans="1:26">
      <c r="A4" s="145" t="s">
        <v>1</v>
      </c>
      <c r="B4" s="144"/>
      <c r="C4" s="144"/>
      <c r="D4" s="144"/>
      <c r="E4" s="144"/>
      <c r="F4" s="144"/>
    </row>
    <row r="5" spans="1:26">
      <c r="A5" s="145" t="s">
        <v>15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46" t="s">
        <v>61</v>
      </c>
      <c r="B8" s="144"/>
      <c r="C8" s="144"/>
      <c r="D8" s="144"/>
      <c r="E8" s="144"/>
      <c r="F8" s="144"/>
    </row>
    <row r="9" spans="1:26">
      <c r="A9" s="147" t="s">
        <v>57</v>
      </c>
      <c r="B9" s="147" t="s">
        <v>51</v>
      </c>
      <c r="C9" s="147" t="s">
        <v>52</v>
      </c>
      <c r="D9" s="147" t="s">
        <v>29</v>
      </c>
      <c r="E9" s="147" t="s">
        <v>58</v>
      </c>
      <c r="F9" s="147" t="s">
        <v>59</v>
      </c>
    </row>
    <row r="10" spans="1:26">
      <c r="A10" s="154" t="s">
        <v>62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156" t="s">
        <v>63</v>
      </c>
      <c r="B11" s="157">
        <f>'SO 196913'!L17</f>
        <v>0</v>
      </c>
      <c r="C11" s="157">
        <f>'SO 196913'!M17</f>
        <v>0</v>
      </c>
      <c r="D11" s="157">
        <f>'SO 196913'!I17</f>
        <v>0</v>
      </c>
      <c r="E11" s="158">
        <f>'SO 196913'!P17</f>
        <v>0</v>
      </c>
      <c r="F11" s="158">
        <f>'SO 196913'!S17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56" t="s">
        <v>64</v>
      </c>
      <c r="B12" s="157">
        <f>'SO 196913'!L24</f>
        <v>0</v>
      </c>
      <c r="C12" s="157">
        <f>'SO 196913'!M24</f>
        <v>0</v>
      </c>
      <c r="D12" s="157">
        <f>'SO 196913'!I24</f>
        <v>0</v>
      </c>
      <c r="E12" s="158">
        <f>'SO 196913'!P24</f>
        <v>49.52</v>
      </c>
      <c r="F12" s="158">
        <f>'SO 196913'!S24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156" t="s">
        <v>65</v>
      </c>
      <c r="B13" s="157">
        <f>'SO 196913'!L31</f>
        <v>0</v>
      </c>
      <c r="C13" s="157">
        <f>'SO 196913'!M31</f>
        <v>0</v>
      </c>
      <c r="D13" s="157">
        <f>'SO 196913'!I31</f>
        <v>0</v>
      </c>
      <c r="E13" s="158">
        <f>'SO 196913'!P31</f>
        <v>12.91</v>
      </c>
      <c r="F13" s="158">
        <f>'SO 196913'!S31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>
      <c r="A14" s="156" t="s">
        <v>66</v>
      </c>
      <c r="B14" s="157">
        <f>'SO 196913'!L50</f>
        <v>0</v>
      </c>
      <c r="C14" s="157">
        <f>'SO 196913'!M50</f>
        <v>0</v>
      </c>
      <c r="D14" s="157">
        <f>'SO 196913'!I50</f>
        <v>0</v>
      </c>
      <c r="E14" s="158">
        <f>'SO 196913'!P50</f>
        <v>74.930000000000007</v>
      </c>
      <c r="F14" s="158">
        <f>'SO 196913'!S50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>
      <c r="A15" s="156" t="s">
        <v>67</v>
      </c>
      <c r="B15" s="157">
        <f>'SO 196913'!L74</f>
        <v>0</v>
      </c>
      <c r="C15" s="157">
        <f>'SO 196913'!M74</f>
        <v>0</v>
      </c>
      <c r="D15" s="157">
        <f>'SO 196913'!I74</f>
        <v>0</v>
      </c>
      <c r="E15" s="158">
        <f>'SO 196913'!P74</f>
        <v>99.11</v>
      </c>
      <c r="F15" s="158">
        <f>'SO 196913'!S74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>
      <c r="A16" s="156" t="s">
        <v>68</v>
      </c>
      <c r="B16" s="157">
        <f>'SO 196913'!L85</f>
        <v>0</v>
      </c>
      <c r="C16" s="157">
        <f>'SO 196913'!M85</f>
        <v>0</v>
      </c>
      <c r="D16" s="157">
        <f>'SO 196913'!I85</f>
        <v>0</v>
      </c>
      <c r="E16" s="158">
        <f>'SO 196913'!P85</f>
        <v>0.38</v>
      </c>
      <c r="F16" s="158">
        <f>'SO 196913'!S85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>
      <c r="A17" s="156" t="s">
        <v>69</v>
      </c>
      <c r="B17" s="157">
        <f>'SO 196913'!L89</f>
        <v>0</v>
      </c>
      <c r="C17" s="157">
        <f>'SO 196913'!M89</f>
        <v>0</v>
      </c>
      <c r="D17" s="157">
        <f>'SO 196913'!I89</f>
        <v>0</v>
      </c>
      <c r="E17" s="158">
        <f>'SO 196913'!P89</f>
        <v>0</v>
      </c>
      <c r="F17" s="158">
        <f>'SO 196913'!S89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>
      <c r="A18" s="2" t="s">
        <v>62</v>
      </c>
      <c r="B18" s="159">
        <f>'SO 196913'!L91</f>
        <v>0</v>
      </c>
      <c r="C18" s="159">
        <f>'SO 196913'!M91</f>
        <v>0</v>
      </c>
      <c r="D18" s="159">
        <f>'SO 196913'!I91</f>
        <v>0</v>
      </c>
      <c r="E18" s="160">
        <f>'SO 196913'!P91</f>
        <v>236.85</v>
      </c>
      <c r="F18" s="160">
        <f>'SO 196913'!S91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>
      <c r="A19" s="1"/>
      <c r="B19" s="149"/>
      <c r="C19" s="149"/>
      <c r="D19" s="149"/>
      <c r="E19" s="148"/>
      <c r="F19" s="148"/>
    </row>
    <row r="20" spans="1:26">
      <c r="A20" s="2" t="s">
        <v>70</v>
      </c>
      <c r="B20" s="159"/>
      <c r="C20" s="157"/>
      <c r="D20" s="157"/>
      <c r="E20" s="158"/>
      <c r="F20" s="158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>
      <c r="A21" s="156" t="s">
        <v>71</v>
      </c>
      <c r="B21" s="157">
        <f>'SO 196913'!L100</f>
        <v>0</v>
      </c>
      <c r="C21" s="157">
        <f>'SO 196913'!M100</f>
        <v>0</v>
      </c>
      <c r="D21" s="157">
        <f>'SO 196913'!I100</f>
        <v>0</v>
      </c>
      <c r="E21" s="158">
        <f>'SO 196913'!P100</f>
        <v>1.23</v>
      </c>
      <c r="F21" s="158">
        <f>'SO 196913'!S100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>
      <c r="A22" s="156" t="s">
        <v>72</v>
      </c>
      <c r="B22" s="157">
        <f>'SO 196913'!L113</f>
        <v>0</v>
      </c>
      <c r="C22" s="157">
        <f>'SO 196913'!M113</f>
        <v>0</v>
      </c>
      <c r="D22" s="157">
        <f>'SO 196913'!I113</f>
        <v>0</v>
      </c>
      <c r="E22" s="158">
        <f>'SO 196913'!P113</f>
        <v>1.83</v>
      </c>
      <c r="F22" s="158">
        <f>'SO 196913'!S113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>
      <c r="A23" s="156" t="s">
        <v>73</v>
      </c>
      <c r="B23" s="157">
        <f>'SO 196913'!L118</f>
        <v>0</v>
      </c>
      <c r="C23" s="157">
        <f>'SO 196913'!M118</f>
        <v>0</v>
      </c>
      <c r="D23" s="157">
        <f>'SO 196913'!I118</f>
        <v>0</v>
      </c>
      <c r="E23" s="158">
        <f>'SO 196913'!P118</f>
        <v>0</v>
      </c>
      <c r="F23" s="158">
        <f>'SO 196913'!S118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>
      <c r="A24" s="156" t="s">
        <v>74</v>
      </c>
      <c r="B24" s="157">
        <f>'SO 196913'!L122</f>
        <v>0</v>
      </c>
      <c r="C24" s="157">
        <f>'SO 196913'!M122</f>
        <v>0</v>
      </c>
      <c r="D24" s="157">
        <f>'SO 196913'!I122</f>
        <v>0</v>
      </c>
      <c r="E24" s="158">
        <f>'SO 196913'!P122</f>
        <v>0</v>
      </c>
      <c r="F24" s="158">
        <f>'SO 196913'!S122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>
      <c r="A25" s="156" t="s">
        <v>75</v>
      </c>
      <c r="B25" s="157">
        <f>'SO 196913'!L136</f>
        <v>0</v>
      </c>
      <c r="C25" s="157">
        <f>'SO 196913'!M136</f>
        <v>0</v>
      </c>
      <c r="D25" s="157">
        <f>'SO 196913'!I136</f>
        <v>0</v>
      </c>
      <c r="E25" s="158">
        <f>'SO 196913'!P136</f>
        <v>2.2599999999999998</v>
      </c>
      <c r="F25" s="158">
        <f>'SO 196913'!S136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>
      <c r="A26" s="156" t="s">
        <v>76</v>
      </c>
      <c r="B26" s="157">
        <f>'SO 196913'!L141</f>
        <v>0</v>
      </c>
      <c r="C26" s="157">
        <f>'SO 196913'!M141</f>
        <v>0</v>
      </c>
      <c r="D26" s="157">
        <f>'SO 196913'!I141</f>
        <v>0</v>
      </c>
      <c r="E26" s="158">
        <f>'SO 196913'!P141</f>
        <v>3.72</v>
      </c>
      <c r="F26" s="158">
        <f>'SO 196913'!S141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>
      <c r="A27" s="156" t="s">
        <v>77</v>
      </c>
      <c r="B27" s="157">
        <f>'SO 196913'!L154</f>
        <v>0</v>
      </c>
      <c r="C27" s="157">
        <f>'SO 196913'!M154</f>
        <v>0</v>
      </c>
      <c r="D27" s="157">
        <f>'SO 196913'!I154</f>
        <v>0</v>
      </c>
      <c r="E27" s="158">
        <f>'SO 196913'!P154</f>
        <v>1.48</v>
      </c>
      <c r="F27" s="158">
        <f>'SO 196913'!S154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>
      <c r="A28" s="156" t="s">
        <v>78</v>
      </c>
      <c r="B28" s="157">
        <f>'SO 196913'!L159</f>
        <v>0</v>
      </c>
      <c r="C28" s="157">
        <f>'SO 196913'!M159</f>
        <v>0</v>
      </c>
      <c r="D28" s="157">
        <f>'SO 196913'!I159</f>
        <v>0</v>
      </c>
      <c r="E28" s="158">
        <f>'SO 196913'!P159</f>
        <v>0.03</v>
      </c>
      <c r="F28" s="158">
        <f>'SO 196913'!S159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>
      <c r="A29" s="156" t="s">
        <v>79</v>
      </c>
      <c r="B29" s="157">
        <f>'SO 196913'!L169</f>
        <v>0</v>
      </c>
      <c r="C29" s="157">
        <f>'SO 196913'!M169</f>
        <v>0</v>
      </c>
      <c r="D29" s="157">
        <f>'SO 196913'!I169</f>
        <v>0</v>
      </c>
      <c r="E29" s="158">
        <f>'SO 196913'!P169</f>
        <v>0.19</v>
      </c>
      <c r="F29" s="158">
        <f>'SO 196913'!S169</f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>
      <c r="A30" s="156" t="s">
        <v>80</v>
      </c>
      <c r="B30" s="157">
        <f>'SO 196913'!L183</f>
        <v>0</v>
      </c>
      <c r="C30" s="157">
        <f>'SO 196913'!M183</f>
        <v>0</v>
      </c>
      <c r="D30" s="157">
        <f>'SO 196913'!I183</f>
        <v>0</v>
      </c>
      <c r="E30" s="158">
        <f>'SO 196913'!P183</f>
        <v>2.0699999999999998</v>
      </c>
      <c r="F30" s="158">
        <f>'SO 196913'!S183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>
      <c r="A31" s="156" t="s">
        <v>81</v>
      </c>
      <c r="B31" s="157">
        <f>'SO 196913'!L194</f>
        <v>0</v>
      </c>
      <c r="C31" s="157">
        <f>'SO 196913'!M194</f>
        <v>0</v>
      </c>
      <c r="D31" s="157">
        <f>'SO 196913'!I194</f>
        <v>0</v>
      </c>
      <c r="E31" s="158">
        <f>'SO 196913'!P194</f>
        <v>3.52</v>
      </c>
      <c r="F31" s="158">
        <f>'SO 196913'!S194</f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>
      <c r="A32" s="156" t="s">
        <v>82</v>
      </c>
      <c r="B32" s="157">
        <f>'SO 196913'!L200</f>
        <v>0</v>
      </c>
      <c r="C32" s="157">
        <f>'SO 196913'!M200</f>
        <v>0</v>
      </c>
      <c r="D32" s="157">
        <f>'SO 196913'!I200</f>
        <v>0</v>
      </c>
      <c r="E32" s="158">
        <f>'SO 196913'!P200</f>
        <v>0.03</v>
      </c>
      <c r="F32" s="158">
        <f>'SO 196913'!S200</f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>
      <c r="A33" s="156" t="s">
        <v>83</v>
      </c>
      <c r="B33" s="157">
        <f>'SO 196913'!L207</f>
        <v>0</v>
      </c>
      <c r="C33" s="157">
        <f>'SO 196913'!M207</f>
        <v>0</v>
      </c>
      <c r="D33" s="157">
        <f>'SO 196913'!I207</f>
        <v>0</v>
      </c>
      <c r="E33" s="158">
        <f>'SO 196913'!P207</f>
        <v>2.64</v>
      </c>
      <c r="F33" s="158">
        <f>'SO 196913'!S207</f>
        <v>0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>
      <c r="A34" s="156" t="s">
        <v>84</v>
      </c>
      <c r="B34" s="157">
        <f>'SO 196913'!L215</f>
        <v>0</v>
      </c>
      <c r="C34" s="157">
        <f>'SO 196913'!M215</f>
        <v>0</v>
      </c>
      <c r="D34" s="157">
        <f>'SO 196913'!I215</f>
        <v>0</v>
      </c>
      <c r="E34" s="158">
        <f>'SO 196913'!P215</f>
        <v>0.45</v>
      </c>
      <c r="F34" s="158">
        <f>'SO 196913'!S215</f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>
      <c r="A35" s="156" t="s">
        <v>85</v>
      </c>
      <c r="B35" s="157">
        <f>'SO 196913'!L221</f>
        <v>0</v>
      </c>
      <c r="C35" s="157">
        <f>'SO 196913'!M221</f>
        <v>0</v>
      </c>
      <c r="D35" s="157">
        <f>'SO 196913'!I221</f>
        <v>0</v>
      </c>
      <c r="E35" s="158">
        <f>'SO 196913'!P221</f>
        <v>0.11</v>
      </c>
      <c r="F35" s="158">
        <f>'SO 196913'!S221</f>
        <v>0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>
      <c r="A36" s="156" t="s">
        <v>86</v>
      </c>
      <c r="B36" s="157">
        <f>'SO 196913'!L226</f>
        <v>0</v>
      </c>
      <c r="C36" s="157">
        <f>'SO 196913'!M226</f>
        <v>0</v>
      </c>
      <c r="D36" s="157">
        <f>'SO 196913'!I226</f>
        <v>0</v>
      </c>
      <c r="E36" s="158">
        <f>'SO 196913'!P226</f>
        <v>0.31</v>
      </c>
      <c r="F36" s="158">
        <f>'SO 196913'!S226</f>
        <v>0</v>
      </c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spans="1:26">
      <c r="A37" s="2" t="s">
        <v>70</v>
      </c>
      <c r="B37" s="159">
        <f>'SO 196913'!L228</f>
        <v>0</v>
      </c>
      <c r="C37" s="159">
        <f>'SO 196913'!M228</f>
        <v>0</v>
      </c>
      <c r="D37" s="159">
        <f>'SO 196913'!I228</f>
        <v>0</v>
      </c>
      <c r="E37" s="160">
        <f>'SO 196913'!P228</f>
        <v>19.86</v>
      </c>
      <c r="F37" s="160">
        <f>'SO 196913'!S228</f>
        <v>0</v>
      </c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>
      <c r="A38" s="1"/>
      <c r="B38" s="149"/>
      <c r="C38" s="149"/>
      <c r="D38" s="149"/>
      <c r="E38" s="148"/>
      <c r="F38" s="148"/>
    </row>
    <row r="39" spans="1:26">
      <c r="A39" s="2" t="s">
        <v>87</v>
      </c>
      <c r="B39" s="159"/>
      <c r="C39" s="157"/>
      <c r="D39" s="157"/>
      <c r="E39" s="158"/>
      <c r="F39" s="158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spans="1:26">
      <c r="A40" s="156" t="s">
        <v>88</v>
      </c>
      <c r="B40" s="157">
        <f>'SO 196913'!L235</f>
        <v>0</v>
      </c>
      <c r="C40" s="157">
        <f>'SO 196913'!M235</f>
        <v>0</v>
      </c>
      <c r="D40" s="157">
        <f>'SO 196913'!I235</f>
        <v>0</v>
      </c>
      <c r="E40" s="158">
        <f>'SO 196913'!P235</f>
        <v>0</v>
      </c>
      <c r="F40" s="158">
        <f>'SO 196913'!S235</f>
        <v>0</v>
      </c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 spans="1:26">
      <c r="A41" s="2" t="s">
        <v>87</v>
      </c>
      <c r="B41" s="159">
        <f>'SO 196913'!L237</f>
        <v>0</v>
      </c>
      <c r="C41" s="159">
        <f>'SO 196913'!M237</f>
        <v>0</v>
      </c>
      <c r="D41" s="159">
        <f>'SO 196913'!I237</f>
        <v>0</v>
      </c>
      <c r="E41" s="160">
        <f>'SO 196913'!P237</f>
        <v>0</v>
      </c>
      <c r="F41" s="160">
        <f>'SO 196913'!S237</f>
        <v>0</v>
      </c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spans="1:26">
      <c r="A42" s="1"/>
      <c r="B42" s="149"/>
      <c r="C42" s="149"/>
      <c r="D42" s="149"/>
      <c r="E42" s="148"/>
      <c r="F42" s="148"/>
    </row>
    <row r="43" spans="1:26">
      <c r="A43" s="2" t="s">
        <v>89</v>
      </c>
      <c r="B43" s="159">
        <f>'SO 196913'!L238</f>
        <v>0</v>
      </c>
      <c r="C43" s="159">
        <f>'SO 196913'!M238</f>
        <v>0</v>
      </c>
      <c r="D43" s="159">
        <f>'SO 196913'!I238</f>
        <v>0</v>
      </c>
      <c r="E43" s="160">
        <f>'SO 196913'!P238</f>
        <v>256.70999999999998</v>
      </c>
      <c r="F43" s="160">
        <f>'SO 196913'!S238</f>
        <v>0</v>
      </c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</row>
    <row r="44" spans="1:26">
      <c r="A44" s="1"/>
      <c r="B44" s="149"/>
      <c r="C44" s="149"/>
      <c r="D44" s="149"/>
      <c r="E44" s="148"/>
      <c r="F44" s="148"/>
    </row>
    <row r="45" spans="1:26">
      <c r="A45" s="1"/>
      <c r="B45" s="149"/>
      <c r="C45" s="149"/>
      <c r="D45" s="149"/>
      <c r="E45" s="148"/>
      <c r="F45" s="148"/>
    </row>
    <row r="46" spans="1:26">
      <c r="A46" s="1"/>
      <c r="B46" s="149"/>
      <c r="C46" s="149"/>
      <c r="D46" s="149"/>
      <c r="E46" s="148"/>
      <c r="F46" s="148"/>
    </row>
    <row r="47" spans="1:26">
      <c r="A47" s="1"/>
      <c r="B47" s="149"/>
      <c r="C47" s="149"/>
      <c r="D47" s="149"/>
      <c r="E47" s="148"/>
      <c r="F47" s="148"/>
    </row>
    <row r="48" spans="1:26">
      <c r="A48" s="1"/>
      <c r="B48" s="149"/>
      <c r="C48" s="149"/>
      <c r="D48" s="149"/>
      <c r="E48" s="148"/>
      <c r="F48" s="148"/>
    </row>
    <row r="49" spans="1:6">
      <c r="A49" s="1"/>
      <c r="B49" s="149"/>
      <c r="C49" s="149"/>
      <c r="D49" s="149"/>
      <c r="E49" s="148"/>
      <c r="F49" s="148"/>
    </row>
    <row r="50" spans="1:6">
      <c r="A50" s="1"/>
      <c r="B50" s="149"/>
      <c r="C50" s="149"/>
      <c r="D50" s="149"/>
      <c r="E50" s="148"/>
      <c r="F50" s="148"/>
    </row>
    <row r="51" spans="1:6">
      <c r="A51" s="1"/>
      <c r="B51" s="149"/>
      <c r="C51" s="149"/>
      <c r="D51" s="149"/>
      <c r="E51" s="148"/>
      <c r="F51" s="148"/>
    </row>
    <row r="52" spans="1:6">
      <c r="A52" s="1"/>
      <c r="B52" s="149"/>
      <c r="C52" s="149"/>
      <c r="D52" s="149"/>
      <c r="E52" s="148"/>
      <c r="F52" s="148"/>
    </row>
    <row r="53" spans="1:6">
      <c r="A53" s="1"/>
      <c r="B53" s="149"/>
      <c r="C53" s="149"/>
      <c r="D53" s="149"/>
      <c r="E53" s="148"/>
      <c r="F53" s="148"/>
    </row>
    <row r="54" spans="1:6">
      <c r="A54" s="1"/>
      <c r="B54" s="149"/>
      <c r="C54" s="149"/>
      <c r="D54" s="149"/>
      <c r="E54" s="148"/>
      <c r="F54" s="148"/>
    </row>
    <row r="55" spans="1:6">
      <c r="A55" s="1"/>
      <c r="B55" s="149"/>
      <c r="C55" s="149"/>
      <c r="D55" s="149"/>
      <c r="E55" s="148"/>
      <c r="F55" s="148"/>
    </row>
    <row r="56" spans="1:6">
      <c r="A56" s="1"/>
      <c r="B56" s="149"/>
      <c r="C56" s="149"/>
      <c r="D56" s="149"/>
      <c r="E56" s="148"/>
      <c r="F56" s="148"/>
    </row>
    <row r="57" spans="1:6">
      <c r="A57" s="1"/>
      <c r="B57" s="149"/>
      <c r="C57" s="149"/>
      <c r="D57" s="149"/>
      <c r="E57" s="148"/>
      <c r="F57" s="148"/>
    </row>
    <row r="58" spans="1:6">
      <c r="A58" s="1"/>
      <c r="B58" s="149"/>
      <c r="C58" s="149"/>
      <c r="D58" s="149"/>
      <c r="E58" s="148"/>
      <c r="F58" s="148"/>
    </row>
    <row r="59" spans="1:6">
      <c r="A59" s="1"/>
      <c r="B59" s="149"/>
      <c r="C59" s="149"/>
      <c r="D59" s="149"/>
      <c r="E59" s="148"/>
      <c r="F59" s="148"/>
    </row>
    <row r="60" spans="1:6">
      <c r="A60" s="1"/>
      <c r="B60" s="149"/>
      <c r="C60" s="149"/>
      <c r="D60" s="149"/>
      <c r="E60" s="148"/>
      <c r="F60" s="148"/>
    </row>
    <row r="61" spans="1:6">
      <c r="A61" s="1"/>
      <c r="B61" s="149"/>
      <c r="C61" s="149"/>
      <c r="D61" s="149"/>
      <c r="E61" s="148"/>
      <c r="F61" s="148"/>
    </row>
    <row r="62" spans="1:6">
      <c r="A62" s="1"/>
      <c r="B62" s="149"/>
      <c r="C62" s="149"/>
      <c r="D62" s="149"/>
      <c r="E62" s="148"/>
      <c r="F62" s="148"/>
    </row>
    <row r="63" spans="1:6">
      <c r="A63" s="1"/>
      <c r="B63" s="149"/>
      <c r="C63" s="149"/>
      <c r="D63" s="149"/>
      <c r="E63" s="148"/>
      <c r="F63" s="148"/>
    </row>
    <row r="64" spans="1:6">
      <c r="A64" s="1"/>
      <c r="B64" s="149"/>
      <c r="C64" s="149"/>
      <c r="D64" s="149"/>
      <c r="E64" s="148"/>
      <c r="F64" s="148"/>
    </row>
    <row r="65" spans="1:6">
      <c r="A65" s="1"/>
      <c r="B65" s="149"/>
      <c r="C65" s="149"/>
      <c r="D65" s="149"/>
      <c r="E65" s="148"/>
      <c r="F65" s="148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8"/>
  <sheetViews>
    <sheetView workbookViewId="0">
      <pane ySplit="8" topLeftCell="A228" activePane="bottomLeft" state="frozen"/>
      <selection pane="bottomLeft" activeCell="B2" sqref="B2"/>
    </sheetView>
  </sheetViews>
  <sheetFormatPr defaultRowHeight="15"/>
  <cols>
    <col min="1" max="1" width="4.7109375" hidden="1" customWidth="1"/>
    <col min="2" max="2" width="6.7109375" customWidth="1"/>
    <col min="3" max="3" width="10.7109375" customWidth="1"/>
    <col min="4" max="4" width="45.85546875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11" customWidth="1"/>
    <col min="17" max="17" width="0" hidden="1" customWidth="1"/>
    <col min="18" max="18" width="0.5703125" hidden="1" customWidth="1"/>
    <col min="19" max="19" width="7.7109375" customWidth="1"/>
    <col min="20" max="26" width="0" hidden="1" customWidth="1"/>
  </cols>
  <sheetData>
    <row r="1" spans="1:26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3"/>
      <c r="B2" s="5" t="s">
        <v>450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3"/>
      <c r="B3" s="5" t="s">
        <v>24</v>
      </c>
      <c r="C3" s="3"/>
      <c r="D3" s="3"/>
      <c r="E3" s="5" t="s">
        <v>60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12"/>
      <c r="B7" s="13" t="s">
        <v>61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90</v>
      </c>
      <c r="B8" s="164" t="s">
        <v>91</v>
      </c>
      <c r="C8" s="164" t="s">
        <v>92</v>
      </c>
      <c r="D8" s="164" t="s">
        <v>93</v>
      </c>
      <c r="E8" s="164" t="s">
        <v>94</v>
      </c>
      <c r="F8" s="164" t="s">
        <v>95</v>
      </c>
      <c r="G8" s="164" t="s">
        <v>51</v>
      </c>
      <c r="H8" s="164" t="s">
        <v>52</v>
      </c>
      <c r="I8" s="164" t="s">
        <v>96</v>
      </c>
      <c r="J8" s="164"/>
      <c r="K8" s="164"/>
      <c r="L8" s="164"/>
      <c r="M8" s="164"/>
      <c r="N8" s="164"/>
      <c r="O8" s="164"/>
      <c r="P8" s="164" t="s">
        <v>97</v>
      </c>
      <c r="Q8" s="161"/>
      <c r="R8" s="161"/>
      <c r="S8" s="164" t="s">
        <v>98</v>
      </c>
      <c r="T8" s="162"/>
      <c r="U8" s="162"/>
      <c r="V8" s="162"/>
      <c r="W8" s="162"/>
      <c r="X8" s="162"/>
      <c r="Y8" s="162"/>
      <c r="Z8" s="162"/>
    </row>
    <row r="9" spans="1:26">
      <c r="A9" s="150"/>
      <c r="B9" s="150"/>
      <c r="C9" s="165"/>
      <c r="D9" s="154" t="s">
        <v>62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>
      <c r="A10" s="156"/>
      <c r="B10" s="156"/>
      <c r="C10" s="156"/>
      <c r="D10" s="156" t="s">
        <v>63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>
      <c r="A11" s="171"/>
      <c r="B11" s="168" t="s">
        <v>99</v>
      </c>
      <c r="C11" s="172" t="s">
        <v>100</v>
      </c>
      <c r="D11" s="168" t="s">
        <v>101</v>
      </c>
      <c r="E11" s="168" t="s">
        <v>102</v>
      </c>
      <c r="F11" s="169">
        <v>54.72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0</v>
      </c>
      <c r="K11" s="1">
        <f t="shared" ref="K11:K16" si="2">ROUND(F11*(O11),2)</f>
        <v>0</v>
      </c>
      <c r="L11" s="1"/>
      <c r="M11" s="1">
        <f t="shared" ref="M11:M16" si="3">ROUND(F11*(G11+H11),2)</f>
        <v>0</v>
      </c>
      <c r="N11" s="1">
        <v>0</v>
      </c>
      <c r="O11" s="1"/>
      <c r="P11" s="167">
        <f t="shared" ref="P11:P16" si="4">ROUND(F11*(R11),3)</f>
        <v>0</v>
      </c>
      <c r="Q11" s="173"/>
      <c r="R11" s="173">
        <v>0</v>
      </c>
      <c r="S11" s="167">
        <f t="shared" ref="S11:S16" si="5">ROUND(F11*(X11),3)</f>
        <v>0</v>
      </c>
      <c r="X11">
        <v>0</v>
      </c>
      <c r="Z11">
        <v>0</v>
      </c>
    </row>
    <row r="12" spans="1:26" ht="24.95" customHeight="1">
      <c r="A12" s="171"/>
      <c r="B12" s="168" t="s">
        <v>99</v>
      </c>
      <c r="C12" s="172" t="s">
        <v>103</v>
      </c>
      <c r="D12" s="168" t="s">
        <v>104</v>
      </c>
      <c r="E12" s="168" t="s">
        <v>102</v>
      </c>
      <c r="F12" s="169">
        <v>17.68</v>
      </c>
      <c r="G12" s="170"/>
      <c r="H12" s="170"/>
      <c r="I12" s="170">
        <f t="shared" si="0"/>
        <v>0</v>
      </c>
      <c r="J12" s="168">
        <f t="shared" si="1"/>
        <v>0</v>
      </c>
      <c r="K12" s="1">
        <f t="shared" si="2"/>
        <v>0</v>
      </c>
      <c r="L12" s="1"/>
      <c r="M12" s="1">
        <f t="shared" si="3"/>
        <v>0</v>
      </c>
      <c r="N12" s="1">
        <v>0</v>
      </c>
      <c r="O12" s="1"/>
      <c r="P12" s="167">
        <f t="shared" si="4"/>
        <v>0</v>
      </c>
      <c r="Q12" s="173"/>
      <c r="R12" s="173">
        <v>0</v>
      </c>
      <c r="S12" s="167">
        <f t="shared" si="5"/>
        <v>0</v>
      </c>
      <c r="X12">
        <v>0</v>
      </c>
      <c r="Z12">
        <v>0</v>
      </c>
    </row>
    <row r="13" spans="1:26" ht="24.95" customHeight="1">
      <c r="A13" s="171"/>
      <c r="B13" s="168" t="s">
        <v>99</v>
      </c>
      <c r="C13" s="172" t="s">
        <v>105</v>
      </c>
      <c r="D13" s="168" t="s">
        <v>106</v>
      </c>
      <c r="E13" s="168" t="s">
        <v>102</v>
      </c>
      <c r="F13" s="169">
        <v>5.31</v>
      </c>
      <c r="G13" s="170"/>
      <c r="H13" s="170"/>
      <c r="I13" s="170">
        <f t="shared" si="0"/>
        <v>0</v>
      </c>
      <c r="J13" s="168">
        <f t="shared" si="1"/>
        <v>0</v>
      </c>
      <c r="K13" s="1">
        <f t="shared" si="2"/>
        <v>0</v>
      </c>
      <c r="L13" s="1"/>
      <c r="M13" s="1">
        <f t="shared" si="3"/>
        <v>0</v>
      </c>
      <c r="N13" s="1">
        <v>0</v>
      </c>
      <c r="O13" s="1"/>
      <c r="P13" s="167">
        <f t="shared" si="4"/>
        <v>0</v>
      </c>
      <c r="Q13" s="173"/>
      <c r="R13" s="173">
        <v>0</v>
      </c>
      <c r="S13" s="167">
        <f t="shared" si="5"/>
        <v>0</v>
      </c>
      <c r="X13">
        <v>0</v>
      </c>
      <c r="Z13">
        <v>0</v>
      </c>
    </row>
    <row r="14" spans="1:26" ht="24.95" customHeight="1">
      <c r="A14" s="171"/>
      <c r="B14" s="168" t="s">
        <v>99</v>
      </c>
      <c r="C14" s="172" t="s">
        <v>107</v>
      </c>
      <c r="D14" s="168" t="s">
        <v>108</v>
      </c>
      <c r="E14" s="168" t="s">
        <v>109</v>
      </c>
      <c r="F14" s="169">
        <v>72.400000000000006</v>
      </c>
      <c r="G14" s="170"/>
      <c r="H14" s="170"/>
      <c r="I14" s="170">
        <f t="shared" si="0"/>
        <v>0</v>
      </c>
      <c r="J14" s="168">
        <f t="shared" si="1"/>
        <v>0</v>
      </c>
      <c r="K14" s="1">
        <f t="shared" si="2"/>
        <v>0</v>
      </c>
      <c r="L14" s="1"/>
      <c r="M14" s="1">
        <f t="shared" si="3"/>
        <v>0</v>
      </c>
      <c r="N14" s="1">
        <v>0</v>
      </c>
      <c r="O14" s="1"/>
      <c r="P14" s="167">
        <f t="shared" si="4"/>
        <v>0</v>
      </c>
      <c r="Q14" s="173"/>
      <c r="R14" s="173">
        <v>0</v>
      </c>
      <c r="S14" s="167">
        <f t="shared" si="5"/>
        <v>0</v>
      </c>
      <c r="X14">
        <v>0</v>
      </c>
      <c r="Z14">
        <v>0</v>
      </c>
    </row>
    <row r="15" spans="1:26" ht="24.95" customHeight="1">
      <c r="A15" s="171"/>
      <c r="B15" s="168" t="s">
        <v>99</v>
      </c>
      <c r="C15" s="172" t="s">
        <v>110</v>
      </c>
      <c r="D15" s="168" t="s">
        <v>111</v>
      </c>
      <c r="E15" s="168" t="s">
        <v>102</v>
      </c>
      <c r="F15" s="169">
        <v>72.400000000000006</v>
      </c>
      <c r="G15" s="170"/>
      <c r="H15" s="170"/>
      <c r="I15" s="170">
        <f t="shared" si="0"/>
        <v>0</v>
      </c>
      <c r="J15" s="168">
        <f t="shared" si="1"/>
        <v>0</v>
      </c>
      <c r="K15" s="1">
        <f t="shared" si="2"/>
        <v>0</v>
      </c>
      <c r="L15" s="1"/>
      <c r="M15" s="1">
        <f t="shared" si="3"/>
        <v>0</v>
      </c>
      <c r="N15" s="1">
        <v>0</v>
      </c>
      <c r="O15" s="1"/>
      <c r="P15" s="167">
        <f t="shared" si="4"/>
        <v>0</v>
      </c>
      <c r="Q15" s="173"/>
      <c r="R15" s="173">
        <v>0</v>
      </c>
      <c r="S15" s="167">
        <f t="shared" si="5"/>
        <v>0</v>
      </c>
      <c r="X15">
        <v>0</v>
      </c>
      <c r="Z15">
        <v>0</v>
      </c>
    </row>
    <row r="16" spans="1:26" ht="24.95" customHeight="1">
      <c r="A16" s="171"/>
      <c r="B16" s="168" t="s">
        <v>99</v>
      </c>
      <c r="C16" s="172" t="s">
        <v>112</v>
      </c>
      <c r="D16" s="168" t="s">
        <v>113</v>
      </c>
      <c r="E16" s="168" t="s">
        <v>102</v>
      </c>
      <c r="F16" s="169">
        <v>72.400000000000006</v>
      </c>
      <c r="G16" s="170"/>
      <c r="H16" s="170"/>
      <c r="I16" s="170">
        <f t="shared" si="0"/>
        <v>0</v>
      </c>
      <c r="J16" s="168">
        <f t="shared" si="1"/>
        <v>0</v>
      </c>
      <c r="K16" s="1">
        <f t="shared" si="2"/>
        <v>0</v>
      </c>
      <c r="L16" s="1"/>
      <c r="M16" s="1">
        <f t="shared" si="3"/>
        <v>0</v>
      </c>
      <c r="N16" s="1">
        <v>0</v>
      </c>
      <c r="O16" s="1"/>
      <c r="P16" s="167">
        <f t="shared" si="4"/>
        <v>0</v>
      </c>
      <c r="Q16" s="173"/>
      <c r="R16" s="173">
        <v>0</v>
      </c>
      <c r="S16" s="167">
        <f t="shared" si="5"/>
        <v>0</v>
      </c>
      <c r="X16">
        <v>0</v>
      </c>
      <c r="Z16">
        <v>0</v>
      </c>
    </row>
    <row r="17" spans="1:26">
      <c r="A17" s="156"/>
      <c r="B17" s="156"/>
      <c r="C17" s="156"/>
      <c r="D17" s="156" t="s">
        <v>63</v>
      </c>
      <c r="E17" s="156"/>
      <c r="F17" s="167"/>
      <c r="G17" s="159">
        <f>ROUND((SUM(L10:L16))/1,2)</f>
        <v>0</v>
      </c>
      <c r="H17" s="159">
        <f>ROUND((SUM(M10:M16))/1,2)</f>
        <v>0</v>
      </c>
      <c r="I17" s="159">
        <f>ROUND((SUM(I10:I16))/1,2)</f>
        <v>0</v>
      </c>
      <c r="J17" s="156"/>
      <c r="K17" s="156"/>
      <c r="L17" s="156">
        <f>ROUND((SUM(L10:L16))/1,2)</f>
        <v>0</v>
      </c>
      <c r="M17" s="156">
        <f>ROUND((SUM(M10:M16))/1,2)</f>
        <v>0</v>
      </c>
      <c r="N17" s="156"/>
      <c r="O17" s="156"/>
      <c r="P17" s="174">
        <f>ROUND((SUM(P10:P16))/1,2)</f>
        <v>0</v>
      </c>
      <c r="Q17" s="153"/>
      <c r="R17" s="153"/>
      <c r="S17" s="174">
        <f>ROUND((SUM(S10:S16))/1,2)</f>
        <v>0</v>
      </c>
      <c r="T17" s="153"/>
      <c r="U17" s="153"/>
      <c r="V17" s="153"/>
      <c r="W17" s="153"/>
      <c r="X17" s="153"/>
      <c r="Y17" s="153"/>
      <c r="Z17" s="153"/>
    </row>
    <row r="18" spans="1:26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>
      <c r="A19" s="156"/>
      <c r="B19" s="156"/>
      <c r="C19" s="156"/>
      <c r="D19" s="156" t="s">
        <v>64</v>
      </c>
      <c r="E19" s="156"/>
      <c r="F19" s="167"/>
      <c r="G19" s="157"/>
      <c r="H19" s="157"/>
      <c r="I19" s="157"/>
      <c r="J19" s="156"/>
      <c r="K19" s="156"/>
      <c r="L19" s="156"/>
      <c r="M19" s="156"/>
      <c r="N19" s="156"/>
      <c r="O19" s="156"/>
      <c r="P19" s="156"/>
      <c r="Q19" s="153"/>
      <c r="R19" s="153"/>
      <c r="S19" s="156"/>
      <c r="T19" s="153"/>
      <c r="U19" s="153"/>
      <c r="V19" s="153"/>
      <c r="W19" s="153"/>
      <c r="X19" s="153"/>
      <c r="Y19" s="153"/>
      <c r="Z19" s="153"/>
    </row>
    <row r="20" spans="1:26" ht="24.95" customHeight="1">
      <c r="A20" s="171"/>
      <c r="B20" s="168" t="s">
        <v>114</v>
      </c>
      <c r="C20" s="172" t="s">
        <v>115</v>
      </c>
      <c r="D20" s="168" t="s">
        <v>116</v>
      </c>
      <c r="E20" s="168" t="s">
        <v>109</v>
      </c>
      <c r="F20" s="169">
        <v>3.79</v>
      </c>
      <c r="G20" s="170"/>
      <c r="H20" s="170"/>
      <c r="I20" s="170">
        <f>ROUND(F20*(G20+H20),2)</f>
        <v>0</v>
      </c>
      <c r="J20" s="168">
        <f>ROUND(F20*(N20),2)</f>
        <v>0</v>
      </c>
      <c r="K20" s="1">
        <f>ROUND(F20*(O20),2)</f>
        <v>0</v>
      </c>
      <c r="L20" s="1"/>
      <c r="M20" s="1">
        <f>ROUND(F20*(G20+H20),2)</f>
        <v>0</v>
      </c>
      <c r="N20" s="1">
        <v>0</v>
      </c>
      <c r="O20" s="1"/>
      <c r="P20" s="167">
        <f>ROUND(F20*(R20),3)</f>
        <v>6.7519999999999998</v>
      </c>
      <c r="Q20" s="173"/>
      <c r="R20" s="173">
        <v>1.7816399999999999</v>
      </c>
      <c r="S20" s="167">
        <f>ROUND(F20*(X20),3)</f>
        <v>0</v>
      </c>
      <c r="X20">
        <v>0</v>
      </c>
      <c r="Z20">
        <v>0</v>
      </c>
    </row>
    <row r="21" spans="1:26" ht="24.95" customHeight="1">
      <c r="A21" s="171"/>
      <c r="B21" s="168" t="s">
        <v>117</v>
      </c>
      <c r="C21" s="172" t="s">
        <v>118</v>
      </c>
      <c r="D21" s="168" t="s">
        <v>119</v>
      </c>
      <c r="E21" s="168" t="s">
        <v>102</v>
      </c>
      <c r="F21" s="169">
        <v>17.68</v>
      </c>
      <c r="G21" s="170"/>
      <c r="H21" s="170"/>
      <c r="I21" s="170">
        <f>ROUND(F21*(G21+H21),2)</f>
        <v>0</v>
      </c>
      <c r="J21" s="168">
        <f>ROUND(F21*(N21),2)</f>
        <v>0</v>
      </c>
      <c r="K21" s="1">
        <f>ROUND(F21*(O21),2)</f>
        <v>0</v>
      </c>
      <c r="L21" s="1"/>
      <c r="M21" s="1">
        <f>ROUND(F21*(G21+H21),2)</f>
        <v>0</v>
      </c>
      <c r="N21" s="1">
        <v>0</v>
      </c>
      <c r="O21" s="1"/>
      <c r="P21" s="167">
        <f>ROUND(F21*(R21),3)</f>
        <v>42.747999999999998</v>
      </c>
      <c r="Q21" s="173"/>
      <c r="R21" s="173">
        <v>2.4178999999999999</v>
      </c>
      <c r="S21" s="167">
        <f>ROUND(F21*(X21),3)</f>
        <v>0</v>
      </c>
      <c r="X21">
        <v>0</v>
      </c>
      <c r="Z21">
        <v>0</v>
      </c>
    </row>
    <row r="22" spans="1:26" ht="24.95" customHeight="1">
      <c r="A22" s="171"/>
      <c r="B22" s="168" t="s">
        <v>117</v>
      </c>
      <c r="C22" s="172" t="s">
        <v>120</v>
      </c>
      <c r="D22" s="168" t="s">
        <v>121</v>
      </c>
      <c r="E22" s="168" t="s">
        <v>122</v>
      </c>
      <c r="F22" s="169">
        <v>15.3</v>
      </c>
      <c r="G22" s="170"/>
      <c r="H22" s="170"/>
      <c r="I22" s="170">
        <f>ROUND(F22*(G22+H22),2)</f>
        <v>0</v>
      </c>
      <c r="J22" s="168">
        <f>ROUND(F22*(N22),2)</f>
        <v>0</v>
      </c>
      <c r="K22" s="1">
        <f>ROUND(F22*(O22),2)</f>
        <v>0</v>
      </c>
      <c r="L22" s="1"/>
      <c r="M22" s="1">
        <f>ROUND(F22*(G22+H22),2)</f>
        <v>0</v>
      </c>
      <c r="N22" s="1">
        <v>0</v>
      </c>
      <c r="O22" s="1"/>
      <c r="P22" s="167">
        <f>ROUND(F22*(R22),3)</f>
        <v>2.4E-2</v>
      </c>
      <c r="Q22" s="173"/>
      <c r="R22" s="173">
        <v>1.6000000000000001E-3</v>
      </c>
      <c r="S22" s="167">
        <f>ROUND(F22*(X22),3)</f>
        <v>0</v>
      </c>
      <c r="X22">
        <v>0</v>
      </c>
      <c r="Z22">
        <v>0</v>
      </c>
    </row>
    <row r="23" spans="1:26" ht="24.95" customHeight="1">
      <c r="A23" s="171"/>
      <c r="B23" s="168" t="s">
        <v>117</v>
      </c>
      <c r="C23" s="172" t="s">
        <v>123</v>
      </c>
      <c r="D23" s="168" t="s">
        <v>124</v>
      </c>
      <c r="E23" s="168" t="s">
        <v>122</v>
      </c>
      <c r="F23" s="169">
        <v>15.3</v>
      </c>
      <c r="G23" s="170"/>
      <c r="H23" s="170"/>
      <c r="I23" s="170">
        <f>ROUND(F23*(G23+H23),2)</f>
        <v>0</v>
      </c>
      <c r="J23" s="168">
        <f>ROUND(F23*(N23),2)</f>
        <v>0</v>
      </c>
      <c r="K23" s="1">
        <f>ROUND(F23*(O23),2)</f>
        <v>0</v>
      </c>
      <c r="L23" s="1"/>
      <c r="M23" s="1">
        <f>ROUND(F23*(G23+H23),2)</f>
        <v>0</v>
      </c>
      <c r="N23" s="1">
        <v>0</v>
      </c>
      <c r="O23" s="1"/>
      <c r="P23" s="167">
        <f>ROUND(F23*(R23),3)</f>
        <v>0</v>
      </c>
      <c r="Q23" s="173"/>
      <c r="R23" s="173">
        <v>0</v>
      </c>
      <c r="S23" s="167">
        <f>ROUND(F23*(X23),3)</f>
        <v>0</v>
      </c>
      <c r="X23">
        <v>0</v>
      </c>
      <c r="Z23">
        <v>0</v>
      </c>
    </row>
    <row r="24" spans="1:26">
      <c r="A24" s="156"/>
      <c r="B24" s="156"/>
      <c r="C24" s="156"/>
      <c r="D24" s="156" t="s">
        <v>64</v>
      </c>
      <c r="E24" s="156"/>
      <c r="F24" s="167"/>
      <c r="G24" s="159">
        <f>ROUND((SUM(L19:L23))/1,2)</f>
        <v>0</v>
      </c>
      <c r="H24" s="159">
        <f>ROUND((SUM(M19:M23))/1,2)</f>
        <v>0</v>
      </c>
      <c r="I24" s="159">
        <f>ROUND((SUM(I19:I23))/1,2)</f>
        <v>0</v>
      </c>
      <c r="J24" s="156"/>
      <c r="K24" s="156"/>
      <c r="L24" s="156">
        <f>ROUND((SUM(L19:L23))/1,2)</f>
        <v>0</v>
      </c>
      <c r="M24" s="156">
        <f>ROUND((SUM(M19:M23))/1,2)</f>
        <v>0</v>
      </c>
      <c r="N24" s="156"/>
      <c r="O24" s="156"/>
      <c r="P24" s="174">
        <f>ROUND((SUM(P19:P23))/1,2)</f>
        <v>49.52</v>
      </c>
      <c r="Q24" s="153"/>
      <c r="R24" s="153"/>
      <c r="S24" s="174">
        <f>ROUND((SUM(S19:S23))/1,2)</f>
        <v>0</v>
      </c>
      <c r="T24" s="153"/>
      <c r="U24" s="153"/>
      <c r="V24" s="153"/>
      <c r="W24" s="153"/>
      <c r="X24" s="153"/>
      <c r="Y24" s="153"/>
      <c r="Z24" s="153"/>
    </row>
    <row r="25" spans="1:26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>
      <c r="A26" s="156"/>
      <c r="B26" s="156"/>
      <c r="C26" s="156"/>
      <c r="D26" s="156" t="s">
        <v>65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95" customHeight="1">
      <c r="A27" s="171"/>
      <c r="B27" s="168" t="s">
        <v>117</v>
      </c>
      <c r="C27" s="172" t="s">
        <v>125</v>
      </c>
      <c r="D27" s="168" t="s">
        <v>126</v>
      </c>
      <c r="E27" s="168" t="s">
        <v>109</v>
      </c>
      <c r="F27" s="169">
        <v>62.45</v>
      </c>
      <c r="G27" s="170"/>
      <c r="H27" s="170"/>
      <c r="I27" s="170">
        <f>ROUND(F27*(G27+H27),2)</f>
        <v>0</v>
      </c>
      <c r="J27" s="168">
        <f>ROUND(F27*(N27),2)</f>
        <v>0</v>
      </c>
      <c r="K27" s="1">
        <f>ROUND(F27*(O27),2)</f>
        <v>0</v>
      </c>
      <c r="L27" s="1"/>
      <c r="M27" s="1">
        <f>ROUND(F27*(G27+H27),2)</f>
        <v>0</v>
      </c>
      <c r="N27" s="1">
        <v>0</v>
      </c>
      <c r="O27" s="1"/>
      <c r="P27" s="167">
        <f>ROUND(F27*(R27),3)</f>
        <v>0</v>
      </c>
      <c r="Q27" s="173"/>
      <c r="R27" s="173">
        <v>0</v>
      </c>
      <c r="S27" s="167">
        <f>ROUND(F27*(X27),3)</f>
        <v>0</v>
      </c>
      <c r="X27">
        <v>0</v>
      </c>
      <c r="Z27">
        <v>0</v>
      </c>
    </row>
    <row r="28" spans="1:26" ht="24.95" customHeight="1">
      <c r="A28" s="171"/>
      <c r="B28" s="168" t="s">
        <v>117</v>
      </c>
      <c r="C28" s="172" t="s">
        <v>127</v>
      </c>
      <c r="D28" s="168" t="s">
        <v>128</v>
      </c>
      <c r="E28" s="168" t="s">
        <v>129</v>
      </c>
      <c r="F28" s="169">
        <v>78</v>
      </c>
      <c r="G28" s="170"/>
      <c r="H28" s="170"/>
      <c r="I28" s="170">
        <f>ROUND(F28*(G28+H28),2)</f>
        <v>0</v>
      </c>
      <c r="J28" s="168">
        <f>ROUND(F28*(N28),2)</f>
        <v>0</v>
      </c>
      <c r="K28" s="1">
        <f>ROUND(F28*(O28),2)</f>
        <v>0</v>
      </c>
      <c r="L28" s="1"/>
      <c r="M28" s="1">
        <f>ROUND(F28*(G28+H28),2)</f>
        <v>0</v>
      </c>
      <c r="N28" s="1">
        <v>0</v>
      </c>
      <c r="O28" s="1"/>
      <c r="P28" s="167">
        <f>ROUND(F28*(R28),3)</f>
        <v>1.516</v>
      </c>
      <c r="Q28" s="173"/>
      <c r="R28" s="173">
        <v>1.9433499999999999E-2</v>
      </c>
      <c r="S28" s="167">
        <f>ROUND(F28*(X28),3)</f>
        <v>0</v>
      </c>
      <c r="X28">
        <v>0</v>
      </c>
      <c r="Z28">
        <v>0</v>
      </c>
    </row>
    <row r="29" spans="1:26" ht="24.95" customHeight="1">
      <c r="A29" s="171"/>
      <c r="B29" s="168" t="s">
        <v>117</v>
      </c>
      <c r="C29" s="172" t="s">
        <v>130</v>
      </c>
      <c r="D29" s="168" t="s">
        <v>131</v>
      </c>
      <c r="E29" s="168" t="s">
        <v>129</v>
      </c>
      <c r="F29" s="169">
        <v>2</v>
      </c>
      <c r="G29" s="170"/>
      <c r="H29" s="170"/>
      <c r="I29" s="170">
        <f>ROUND(F29*(G29+H29),2)</f>
        <v>0</v>
      </c>
      <c r="J29" s="168">
        <f>ROUND(F29*(N29),2)</f>
        <v>0</v>
      </c>
      <c r="K29" s="1">
        <f>ROUND(F29*(O29),2)</f>
        <v>0</v>
      </c>
      <c r="L29" s="1"/>
      <c r="M29" s="1">
        <f>ROUND(F29*(G29+H29),2)</f>
        <v>0</v>
      </c>
      <c r="N29" s="1">
        <v>0</v>
      </c>
      <c r="O29" s="1"/>
      <c r="P29" s="167">
        <f>ROUND(F29*(R29),3)</f>
        <v>6.9000000000000006E-2</v>
      </c>
      <c r="Q29" s="173"/>
      <c r="R29" s="173">
        <v>3.4480499999999997E-2</v>
      </c>
      <c r="S29" s="167">
        <f>ROUND(F29*(X29),3)</f>
        <v>0</v>
      </c>
      <c r="X29">
        <v>0</v>
      </c>
      <c r="Z29">
        <v>0</v>
      </c>
    </row>
    <row r="30" spans="1:26" ht="24.95" customHeight="1">
      <c r="A30" s="171"/>
      <c r="B30" s="168" t="s">
        <v>117</v>
      </c>
      <c r="C30" s="172" t="s">
        <v>132</v>
      </c>
      <c r="D30" s="168" t="s">
        <v>133</v>
      </c>
      <c r="E30" s="168" t="s">
        <v>122</v>
      </c>
      <c r="F30" s="169">
        <v>165.26</v>
      </c>
      <c r="G30" s="170"/>
      <c r="H30" s="170"/>
      <c r="I30" s="170">
        <f>ROUND(F30*(G30+H30),2)</f>
        <v>0</v>
      </c>
      <c r="J30" s="168">
        <f>ROUND(F30*(N30),2)</f>
        <v>0</v>
      </c>
      <c r="K30" s="1">
        <f>ROUND(F30*(O30),2)</f>
        <v>0</v>
      </c>
      <c r="L30" s="1"/>
      <c r="M30" s="1">
        <f>ROUND(F30*(G30+H30),2)</f>
        <v>0</v>
      </c>
      <c r="N30" s="1">
        <v>0</v>
      </c>
      <c r="O30" s="1"/>
      <c r="P30" s="167">
        <f>ROUND(F30*(R30),3)</f>
        <v>11.326000000000001</v>
      </c>
      <c r="Q30" s="173"/>
      <c r="R30" s="173">
        <v>6.8536799999999995E-2</v>
      </c>
      <c r="S30" s="167">
        <f>ROUND(F30*(X30),3)</f>
        <v>0</v>
      </c>
      <c r="X30">
        <v>0</v>
      </c>
      <c r="Z30">
        <v>0</v>
      </c>
    </row>
    <row r="31" spans="1:26">
      <c r="A31" s="156"/>
      <c r="B31" s="156"/>
      <c r="C31" s="156"/>
      <c r="D31" s="156" t="s">
        <v>65</v>
      </c>
      <c r="E31" s="156"/>
      <c r="F31" s="167"/>
      <c r="G31" s="159">
        <f>ROUND((SUM(L26:L30))/1,2)</f>
        <v>0</v>
      </c>
      <c r="H31" s="159">
        <f>ROUND((SUM(M26:M30))/1,2)</f>
        <v>0</v>
      </c>
      <c r="I31" s="159">
        <f>ROUND((SUM(I26:I30))/1,2)</f>
        <v>0</v>
      </c>
      <c r="J31" s="156"/>
      <c r="K31" s="156"/>
      <c r="L31" s="156">
        <f>ROUND((SUM(L26:L30))/1,2)</f>
        <v>0</v>
      </c>
      <c r="M31" s="156">
        <f>ROUND((SUM(M26:M30))/1,2)</f>
        <v>0</v>
      </c>
      <c r="N31" s="156"/>
      <c r="O31" s="156"/>
      <c r="P31" s="174">
        <f>ROUND((SUM(P26:P30))/1,2)</f>
        <v>12.91</v>
      </c>
      <c r="Q31" s="153"/>
      <c r="R31" s="153"/>
      <c r="S31" s="174">
        <f>ROUND((SUM(S26:S30))/1,2)</f>
        <v>0</v>
      </c>
      <c r="T31" s="153"/>
      <c r="U31" s="153"/>
      <c r="V31" s="153"/>
      <c r="W31" s="153"/>
      <c r="X31" s="153"/>
      <c r="Y31" s="153"/>
      <c r="Z31" s="153"/>
    </row>
    <row r="32" spans="1:26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>
      <c r="A33" s="156"/>
      <c r="B33" s="156"/>
      <c r="C33" s="156"/>
      <c r="D33" s="156" t="s">
        <v>66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ht="24.95" customHeight="1">
      <c r="A34" s="171"/>
      <c r="B34" s="168" t="s">
        <v>117</v>
      </c>
      <c r="C34" s="172" t="s">
        <v>134</v>
      </c>
      <c r="D34" s="168" t="s">
        <v>135</v>
      </c>
      <c r="E34" s="168" t="s">
        <v>102</v>
      </c>
      <c r="F34" s="169">
        <v>23.57</v>
      </c>
      <c r="G34" s="170"/>
      <c r="H34" s="170"/>
      <c r="I34" s="170">
        <f t="shared" ref="I34:I49" si="6">ROUND(F34*(G34+H34),2)</f>
        <v>0</v>
      </c>
      <c r="J34" s="168">
        <f t="shared" ref="J34:J49" si="7">ROUND(F34*(N34),2)</f>
        <v>0</v>
      </c>
      <c r="K34" s="1">
        <f t="shared" ref="K34:K49" si="8">ROUND(F34*(O34),2)</f>
        <v>0</v>
      </c>
      <c r="L34" s="1"/>
      <c r="M34" s="1">
        <f t="shared" ref="M34:M49" si="9">ROUND(F34*(G34+H34),2)</f>
        <v>0</v>
      </c>
      <c r="N34" s="1">
        <v>0</v>
      </c>
      <c r="O34" s="1"/>
      <c r="P34" s="167">
        <f t="shared" ref="P34:P49" si="10">ROUND(F34*(R34),3)</f>
        <v>52.137999999999998</v>
      </c>
      <c r="Q34" s="173"/>
      <c r="R34" s="173">
        <v>2.21204</v>
      </c>
      <c r="S34" s="167">
        <f t="shared" ref="S34:S49" si="11">ROUND(F34*(X34),3)</f>
        <v>0</v>
      </c>
      <c r="X34">
        <v>0</v>
      </c>
      <c r="Z34">
        <v>0</v>
      </c>
    </row>
    <row r="35" spans="1:26" ht="24.95" customHeight="1">
      <c r="A35" s="171"/>
      <c r="B35" s="168" t="s">
        <v>117</v>
      </c>
      <c r="C35" s="172" t="s">
        <v>136</v>
      </c>
      <c r="D35" s="168" t="s">
        <v>137</v>
      </c>
      <c r="E35" s="168" t="s">
        <v>122</v>
      </c>
      <c r="F35" s="169">
        <v>113.72</v>
      </c>
      <c r="G35" s="170"/>
      <c r="H35" s="170"/>
      <c r="I35" s="170">
        <f t="shared" si="6"/>
        <v>0</v>
      </c>
      <c r="J35" s="168">
        <f t="shared" si="7"/>
        <v>0</v>
      </c>
      <c r="K35" s="1">
        <f t="shared" si="8"/>
        <v>0</v>
      </c>
      <c r="L35" s="1"/>
      <c r="M35" s="1">
        <f t="shared" si="9"/>
        <v>0</v>
      </c>
      <c r="N35" s="1">
        <v>0</v>
      </c>
      <c r="O35" s="1"/>
      <c r="P35" s="167">
        <f t="shared" si="10"/>
        <v>0.34100000000000003</v>
      </c>
      <c r="Q35" s="173"/>
      <c r="R35" s="173">
        <v>3.0000000000000001E-3</v>
      </c>
      <c r="S35" s="167">
        <f t="shared" si="11"/>
        <v>0</v>
      </c>
      <c r="X35">
        <v>0</v>
      </c>
      <c r="Z35">
        <v>0</v>
      </c>
    </row>
    <row r="36" spans="1:26" ht="24.95" customHeight="1">
      <c r="A36" s="171"/>
      <c r="B36" s="168" t="s">
        <v>117</v>
      </c>
      <c r="C36" s="172" t="s">
        <v>138</v>
      </c>
      <c r="D36" s="168" t="s">
        <v>139</v>
      </c>
      <c r="E36" s="168" t="s">
        <v>122</v>
      </c>
      <c r="F36" s="169">
        <v>113.72</v>
      </c>
      <c r="G36" s="170"/>
      <c r="H36" s="170"/>
      <c r="I36" s="170">
        <f t="shared" si="6"/>
        <v>0</v>
      </c>
      <c r="J36" s="168">
        <f t="shared" si="7"/>
        <v>0</v>
      </c>
      <c r="K36" s="1">
        <f t="shared" si="8"/>
        <v>0</v>
      </c>
      <c r="L36" s="1"/>
      <c r="M36" s="1">
        <f t="shared" si="9"/>
        <v>0</v>
      </c>
      <c r="N36" s="1">
        <v>0</v>
      </c>
      <c r="O36" s="1"/>
      <c r="P36" s="167">
        <f t="shared" si="10"/>
        <v>0</v>
      </c>
      <c r="Q36" s="173"/>
      <c r="R36" s="173">
        <v>0</v>
      </c>
      <c r="S36" s="167">
        <f t="shared" si="11"/>
        <v>0</v>
      </c>
      <c r="X36">
        <v>0</v>
      </c>
      <c r="Z36">
        <v>0</v>
      </c>
    </row>
    <row r="37" spans="1:26" ht="24.95" customHeight="1">
      <c r="A37" s="171"/>
      <c r="B37" s="168" t="s">
        <v>117</v>
      </c>
      <c r="C37" s="172" t="s">
        <v>140</v>
      </c>
      <c r="D37" s="168" t="s">
        <v>141</v>
      </c>
      <c r="E37" s="168" t="s">
        <v>122</v>
      </c>
      <c r="F37" s="169">
        <v>113.72</v>
      </c>
      <c r="G37" s="170"/>
      <c r="H37" s="170"/>
      <c r="I37" s="170">
        <f t="shared" si="6"/>
        <v>0</v>
      </c>
      <c r="J37" s="168">
        <f t="shared" si="7"/>
        <v>0</v>
      </c>
      <c r="K37" s="1">
        <f t="shared" si="8"/>
        <v>0</v>
      </c>
      <c r="L37" s="1"/>
      <c r="M37" s="1">
        <f t="shared" si="9"/>
        <v>0</v>
      </c>
      <c r="N37" s="1">
        <v>0</v>
      </c>
      <c r="O37" s="1"/>
      <c r="P37" s="167">
        <f t="shared" si="10"/>
        <v>0.26200000000000001</v>
      </c>
      <c r="Q37" s="173"/>
      <c r="R37" s="173">
        <v>2.3E-3</v>
      </c>
      <c r="S37" s="167">
        <f t="shared" si="11"/>
        <v>0</v>
      </c>
      <c r="X37">
        <v>0</v>
      </c>
      <c r="Z37">
        <v>0</v>
      </c>
    </row>
    <row r="38" spans="1:26" ht="24.95" customHeight="1">
      <c r="A38" s="171"/>
      <c r="B38" s="168" t="s">
        <v>117</v>
      </c>
      <c r="C38" s="172" t="s">
        <v>142</v>
      </c>
      <c r="D38" s="168" t="s">
        <v>143</v>
      </c>
      <c r="E38" s="168" t="s">
        <v>122</v>
      </c>
      <c r="F38" s="169">
        <v>113.72</v>
      </c>
      <c r="G38" s="170"/>
      <c r="H38" s="170"/>
      <c r="I38" s="170">
        <f t="shared" si="6"/>
        <v>0</v>
      </c>
      <c r="J38" s="168">
        <f t="shared" si="7"/>
        <v>0</v>
      </c>
      <c r="K38" s="1">
        <f t="shared" si="8"/>
        <v>0</v>
      </c>
      <c r="L38" s="1"/>
      <c r="M38" s="1">
        <f t="shared" si="9"/>
        <v>0</v>
      </c>
      <c r="N38" s="1">
        <v>0</v>
      </c>
      <c r="O38" s="1"/>
      <c r="P38" s="167">
        <f t="shared" si="10"/>
        <v>0</v>
      </c>
      <c r="Q38" s="173"/>
      <c r="R38" s="173">
        <v>0</v>
      </c>
      <c r="S38" s="167">
        <f t="shared" si="11"/>
        <v>0</v>
      </c>
      <c r="X38">
        <v>0</v>
      </c>
      <c r="Z38">
        <v>0</v>
      </c>
    </row>
    <row r="39" spans="1:26" ht="24.95" customHeight="1">
      <c r="A39" s="171"/>
      <c r="B39" s="168" t="s">
        <v>117</v>
      </c>
      <c r="C39" s="172" t="s">
        <v>144</v>
      </c>
      <c r="D39" s="168" t="s">
        <v>145</v>
      </c>
      <c r="E39" s="168" t="s">
        <v>146</v>
      </c>
      <c r="F39" s="169">
        <v>1.903</v>
      </c>
      <c r="G39" s="170"/>
      <c r="H39" s="170"/>
      <c r="I39" s="170">
        <f t="shared" si="6"/>
        <v>0</v>
      </c>
      <c r="J39" s="168">
        <f t="shared" si="7"/>
        <v>0</v>
      </c>
      <c r="K39" s="1">
        <f t="shared" si="8"/>
        <v>0</v>
      </c>
      <c r="L39" s="1"/>
      <c r="M39" s="1">
        <f t="shared" si="9"/>
        <v>0</v>
      </c>
      <c r="N39" s="1">
        <v>0</v>
      </c>
      <c r="O39" s="1"/>
      <c r="P39" s="167">
        <f t="shared" si="10"/>
        <v>1.9350000000000001</v>
      </c>
      <c r="Q39" s="173"/>
      <c r="R39" s="173">
        <v>1.0167999999999999</v>
      </c>
      <c r="S39" s="167">
        <f t="shared" si="11"/>
        <v>0</v>
      </c>
      <c r="X39">
        <v>0</v>
      </c>
      <c r="Z39">
        <v>0</v>
      </c>
    </row>
    <row r="40" spans="1:26" ht="24.95" customHeight="1">
      <c r="A40" s="171"/>
      <c r="B40" s="168" t="s">
        <v>117</v>
      </c>
      <c r="C40" s="172" t="s">
        <v>147</v>
      </c>
      <c r="D40" s="168" t="s">
        <v>148</v>
      </c>
      <c r="E40" s="168" t="s">
        <v>102</v>
      </c>
      <c r="F40" s="169">
        <v>5.99</v>
      </c>
      <c r="G40" s="170"/>
      <c r="H40" s="170"/>
      <c r="I40" s="170">
        <f t="shared" si="6"/>
        <v>0</v>
      </c>
      <c r="J40" s="168">
        <f t="shared" si="7"/>
        <v>0</v>
      </c>
      <c r="K40" s="1">
        <f t="shared" si="8"/>
        <v>0</v>
      </c>
      <c r="L40" s="1"/>
      <c r="M40" s="1">
        <f t="shared" si="9"/>
        <v>0</v>
      </c>
      <c r="N40" s="1">
        <v>0</v>
      </c>
      <c r="O40" s="1"/>
      <c r="P40" s="167">
        <f t="shared" si="10"/>
        <v>14.661</v>
      </c>
      <c r="Q40" s="173"/>
      <c r="R40" s="173">
        <v>2.4476060839999998</v>
      </c>
      <c r="S40" s="167">
        <f t="shared" si="11"/>
        <v>0</v>
      </c>
      <c r="X40">
        <v>0</v>
      </c>
      <c r="Z40">
        <v>0</v>
      </c>
    </row>
    <row r="41" spans="1:26" ht="24.95" customHeight="1">
      <c r="A41" s="171"/>
      <c r="B41" s="168" t="s">
        <v>117</v>
      </c>
      <c r="C41" s="172" t="s">
        <v>149</v>
      </c>
      <c r="D41" s="168" t="s">
        <v>150</v>
      </c>
      <c r="E41" s="168" t="s">
        <v>122</v>
      </c>
      <c r="F41" s="169">
        <v>39.92</v>
      </c>
      <c r="G41" s="170"/>
      <c r="H41" s="170"/>
      <c r="I41" s="170">
        <f t="shared" si="6"/>
        <v>0</v>
      </c>
      <c r="J41" s="168">
        <f t="shared" si="7"/>
        <v>0</v>
      </c>
      <c r="K41" s="1">
        <f t="shared" si="8"/>
        <v>0</v>
      </c>
      <c r="L41" s="1"/>
      <c r="M41" s="1">
        <f t="shared" si="9"/>
        <v>0</v>
      </c>
      <c r="N41" s="1">
        <v>0</v>
      </c>
      <c r="O41" s="1"/>
      <c r="P41" s="167">
        <f t="shared" si="10"/>
        <v>0.13200000000000001</v>
      </c>
      <c r="Q41" s="173"/>
      <c r="R41" s="173">
        <v>3.3E-3</v>
      </c>
      <c r="S41" s="167">
        <f t="shared" si="11"/>
        <v>0</v>
      </c>
      <c r="X41">
        <v>0</v>
      </c>
      <c r="Z41">
        <v>0</v>
      </c>
    </row>
    <row r="42" spans="1:26" ht="24.95" customHeight="1">
      <c r="A42" s="171"/>
      <c r="B42" s="168" t="s">
        <v>117</v>
      </c>
      <c r="C42" s="172" t="s">
        <v>151</v>
      </c>
      <c r="D42" s="168" t="s">
        <v>152</v>
      </c>
      <c r="E42" s="168" t="s">
        <v>122</v>
      </c>
      <c r="F42" s="169">
        <v>39.92</v>
      </c>
      <c r="G42" s="170"/>
      <c r="H42" s="170"/>
      <c r="I42" s="170">
        <f t="shared" si="6"/>
        <v>0</v>
      </c>
      <c r="J42" s="168">
        <f t="shared" si="7"/>
        <v>0</v>
      </c>
      <c r="K42" s="1">
        <f t="shared" si="8"/>
        <v>0</v>
      </c>
      <c r="L42" s="1"/>
      <c r="M42" s="1">
        <f t="shared" si="9"/>
        <v>0</v>
      </c>
      <c r="N42" s="1">
        <v>0</v>
      </c>
      <c r="O42" s="1"/>
      <c r="P42" s="167">
        <f t="shared" si="10"/>
        <v>0</v>
      </c>
      <c r="Q42" s="173"/>
      <c r="R42" s="173">
        <v>0</v>
      </c>
      <c r="S42" s="167">
        <f t="shared" si="11"/>
        <v>0</v>
      </c>
      <c r="X42">
        <v>0</v>
      </c>
      <c r="Z42">
        <v>0</v>
      </c>
    </row>
    <row r="43" spans="1:26" ht="24.95" customHeight="1">
      <c r="A43" s="171"/>
      <c r="B43" s="168" t="s">
        <v>117</v>
      </c>
      <c r="C43" s="172" t="s">
        <v>153</v>
      </c>
      <c r="D43" s="168" t="s">
        <v>154</v>
      </c>
      <c r="E43" s="168" t="s">
        <v>146</v>
      </c>
      <c r="F43" s="169">
        <v>0.29399999999999998</v>
      </c>
      <c r="G43" s="170"/>
      <c r="H43" s="170"/>
      <c r="I43" s="170">
        <f t="shared" si="6"/>
        <v>0</v>
      </c>
      <c r="J43" s="168">
        <f t="shared" si="7"/>
        <v>0</v>
      </c>
      <c r="K43" s="1">
        <f t="shared" si="8"/>
        <v>0</v>
      </c>
      <c r="L43" s="1"/>
      <c r="M43" s="1">
        <f t="shared" si="9"/>
        <v>0</v>
      </c>
      <c r="N43" s="1">
        <v>0</v>
      </c>
      <c r="O43" s="1"/>
      <c r="P43" s="167">
        <f t="shared" si="10"/>
        <v>0.29899999999999999</v>
      </c>
      <c r="Q43" s="173"/>
      <c r="R43" s="173">
        <v>1.016</v>
      </c>
      <c r="S43" s="167">
        <f t="shared" si="11"/>
        <v>0</v>
      </c>
      <c r="X43">
        <v>0</v>
      </c>
      <c r="Z43">
        <v>0</v>
      </c>
    </row>
    <row r="44" spans="1:26" ht="24.95" customHeight="1">
      <c r="A44" s="171"/>
      <c r="B44" s="168" t="s">
        <v>117</v>
      </c>
      <c r="C44" s="172" t="s">
        <v>155</v>
      </c>
      <c r="D44" s="168" t="s">
        <v>156</v>
      </c>
      <c r="E44" s="168" t="s">
        <v>102</v>
      </c>
      <c r="F44" s="169">
        <v>2.14</v>
      </c>
      <c r="G44" s="170"/>
      <c r="H44" s="170"/>
      <c r="I44" s="170">
        <f t="shared" si="6"/>
        <v>0</v>
      </c>
      <c r="J44" s="168">
        <f t="shared" si="7"/>
        <v>0</v>
      </c>
      <c r="K44" s="1">
        <f t="shared" si="8"/>
        <v>0</v>
      </c>
      <c r="L44" s="1"/>
      <c r="M44" s="1">
        <f t="shared" si="9"/>
        <v>0</v>
      </c>
      <c r="N44" s="1">
        <v>0</v>
      </c>
      <c r="O44" s="1"/>
      <c r="P44" s="167">
        <f t="shared" si="10"/>
        <v>4.7880000000000003</v>
      </c>
      <c r="Q44" s="173"/>
      <c r="R44" s="173">
        <v>2.2372299999999998</v>
      </c>
      <c r="S44" s="167">
        <f t="shared" si="11"/>
        <v>0</v>
      </c>
      <c r="X44">
        <v>0</v>
      </c>
      <c r="Z44">
        <v>0</v>
      </c>
    </row>
    <row r="45" spans="1:26" ht="24.95" customHeight="1">
      <c r="A45" s="171"/>
      <c r="B45" s="168" t="s">
        <v>117</v>
      </c>
      <c r="C45" s="172" t="s">
        <v>157</v>
      </c>
      <c r="D45" s="168" t="s">
        <v>158</v>
      </c>
      <c r="E45" s="168" t="s">
        <v>146</v>
      </c>
      <c r="F45" s="169">
        <v>0.19900000000000001</v>
      </c>
      <c r="G45" s="170"/>
      <c r="H45" s="170"/>
      <c r="I45" s="170">
        <f t="shared" si="6"/>
        <v>0</v>
      </c>
      <c r="J45" s="168">
        <f t="shared" si="7"/>
        <v>0</v>
      </c>
      <c r="K45" s="1">
        <f t="shared" si="8"/>
        <v>0</v>
      </c>
      <c r="L45" s="1"/>
      <c r="M45" s="1">
        <f t="shared" si="9"/>
        <v>0</v>
      </c>
      <c r="N45" s="1">
        <v>0</v>
      </c>
      <c r="O45" s="1"/>
      <c r="P45" s="167">
        <f t="shared" si="10"/>
        <v>0.20200000000000001</v>
      </c>
      <c r="Q45" s="173"/>
      <c r="R45" s="173">
        <v>1.0170600000000001</v>
      </c>
      <c r="S45" s="167">
        <f t="shared" si="11"/>
        <v>0</v>
      </c>
      <c r="X45">
        <v>0</v>
      </c>
      <c r="Z45">
        <v>0</v>
      </c>
    </row>
    <row r="46" spans="1:26" ht="24.95" customHeight="1">
      <c r="A46" s="171"/>
      <c r="B46" s="168" t="s">
        <v>117</v>
      </c>
      <c r="C46" s="172" t="s">
        <v>159</v>
      </c>
      <c r="D46" s="168" t="s">
        <v>160</v>
      </c>
      <c r="E46" s="168" t="s">
        <v>122</v>
      </c>
      <c r="F46" s="169">
        <v>10.6</v>
      </c>
      <c r="G46" s="170"/>
      <c r="H46" s="170"/>
      <c r="I46" s="170">
        <f t="shared" si="6"/>
        <v>0</v>
      </c>
      <c r="J46" s="168">
        <f t="shared" si="7"/>
        <v>0</v>
      </c>
      <c r="K46" s="1">
        <f t="shared" si="8"/>
        <v>0</v>
      </c>
      <c r="L46" s="1"/>
      <c r="M46" s="1">
        <f t="shared" si="9"/>
        <v>0</v>
      </c>
      <c r="N46" s="1">
        <v>0</v>
      </c>
      <c r="O46" s="1"/>
      <c r="P46" s="167">
        <f t="shared" si="10"/>
        <v>9.6000000000000002E-2</v>
      </c>
      <c r="Q46" s="173"/>
      <c r="R46" s="173">
        <v>9.1000000000000004E-3</v>
      </c>
      <c r="S46" s="167">
        <f t="shared" si="11"/>
        <v>0</v>
      </c>
      <c r="X46">
        <v>0</v>
      </c>
      <c r="Z46">
        <v>0</v>
      </c>
    </row>
    <row r="47" spans="1:26" ht="24.95" customHeight="1">
      <c r="A47" s="171"/>
      <c r="B47" s="168" t="s">
        <v>117</v>
      </c>
      <c r="C47" s="172" t="s">
        <v>161</v>
      </c>
      <c r="D47" s="168" t="s">
        <v>162</v>
      </c>
      <c r="E47" s="168" t="s">
        <v>122</v>
      </c>
      <c r="F47" s="169">
        <v>10.6</v>
      </c>
      <c r="G47" s="170"/>
      <c r="H47" s="170"/>
      <c r="I47" s="170">
        <f t="shared" si="6"/>
        <v>0</v>
      </c>
      <c r="J47" s="168">
        <f t="shared" si="7"/>
        <v>0</v>
      </c>
      <c r="K47" s="1">
        <f t="shared" si="8"/>
        <v>0</v>
      </c>
      <c r="L47" s="1"/>
      <c r="M47" s="1">
        <f t="shared" si="9"/>
        <v>0</v>
      </c>
      <c r="N47" s="1">
        <v>0</v>
      </c>
      <c r="O47" s="1"/>
      <c r="P47" s="167">
        <f t="shared" si="10"/>
        <v>0</v>
      </c>
      <c r="Q47" s="173"/>
      <c r="R47" s="173">
        <v>0</v>
      </c>
      <c r="S47" s="167">
        <f t="shared" si="11"/>
        <v>0</v>
      </c>
      <c r="X47">
        <v>0</v>
      </c>
      <c r="Z47">
        <v>0</v>
      </c>
    </row>
    <row r="48" spans="1:26" ht="24.95" customHeight="1">
      <c r="A48" s="171"/>
      <c r="B48" s="168" t="s">
        <v>117</v>
      </c>
      <c r="C48" s="172" t="s">
        <v>163</v>
      </c>
      <c r="D48" s="168" t="s">
        <v>164</v>
      </c>
      <c r="E48" s="168" t="s">
        <v>122</v>
      </c>
      <c r="F48" s="169">
        <v>9.77</v>
      </c>
      <c r="G48" s="170"/>
      <c r="H48" s="170"/>
      <c r="I48" s="170">
        <f t="shared" si="6"/>
        <v>0</v>
      </c>
      <c r="J48" s="168">
        <f t="shared" si="7"/>
        <v>0</v>
      </c>
      <c r="K48" s="1">
        <f t="shared" si="8"/>
        <v>0</v>
      </c>
      <c r="L48" s="1"/>
      <c r="M48" s="1">
        <f t="shared" si="9"/>
        <v>0</v>
      </c>
      <c r="N48" s="1">
        <v>0</v>
      </c>
      <c r="O48" s="1"/>
      <c r="P48" s="167">
        <f t="shared" si="10"/>
        <v>7.1999999999999995E-2</v>
      </c>
      <c r="Q48" s="173"/>
      <c r="R48" s="173">
        <v>7.4000000000000003E-3</v>
      </c>
      <c r="S48" s="167">
        <f t="shared" si="11"/>
        <v>0</v>
      </c>
      <c r="X48">
        <v>0</v>
      </c>
      <c r="Z48">
        <v>0</v>
      </c>
    </row>
    <row r="49" spans="1:26" ht="24.95" customHeight="1">
      <c r="A49" s="171"/>
      <c r="B49" s="168" t="s">
        <v>117</v>
      </c>
      <c r="C49" s="172" t="s">
        <v>165</v>
      </c>
      <c r="D49" s="168" t="s">
        <v>166</v>
      </c>
      <c r="E49" s="168" t="s">
        <v>122</v>
      </c>
      <c r="F49" s="169">
        <v>9.77</v>
      </c>
      <c r="G49" s="170"/>
      <c r="H49" s="170"/>
      <c r="I49" s="170">
        <f t="shared" si="6"/>
        <v>0</v>
      </c>
      <c r="J49" s="168">
        <f t="shared" si="7"/>
        <v>0</v>
      </c>
      <c r="K49" s="1">
        <f t="shared" si="8"/>
        <v>0</v>
      </c>
      <c r="L49" s="1"/>
      <c r="M49" s="1">
        <f t="shared" si="9"/>
        <v>0</v>
      </c>
      <c r="N49" s="1">
        <v>0</v>
      </c>
      <c r="O49" s="1"/>
      <c r="P49" s="167">
        <f t="shared" si="10"/>
        <v>0</v>
      </c>
      <c r="Q49" s="173"/>
      <c r="R49" s="173">
        <v>0</v>
      </c>
      <c r="S49" s="167">
        <f t="shared" si="11"/>
        <v>0</v>
      </c>
      <c r="X49">
        <v>0</v>
      </c>
      <c r="Z49">
        <v>0</v>
      </c>
    </row>
    <row r="50" spans="1:26">
      <c r="A50" s="156"/>
      <c r="B50" s="156"/>
      <c r="C50" s="156"/>
      <c r="D50" s="156" t="s">
        <v>66</v>
      </c>
      <c r="E50" s="156"/>
      <c r="F50" s="167"/>
      <c r="G50" s="159">
        <f>ROUND((SUM(L33:L49))/1,2)</f>
        <v>0</v>
      </c>
      <c r="H50" s="159">
        <f>ROUND((SUM(M33:M49))/1,2)</f>
        <v>0</v>
      </c>
      <c r="I50" s="159">
        <f>ROUND((SUM(I33:I49))/1,2)</f>
        <v>0</v>
      </c>
      <c r="J50" s="156"/>
      <c r="K50" s="156"/>
      <c r="L50" s="156">
        <f>ROUND((SUM(L33:L49))/1,2)</f>
        <v>0</v>
      </c>
      <c r="M50" s="156">
        <f>ROUND((SUM(M33:M49))/1,2)</f>
        <v>0</v>
      </c>
      <c r="N50" s="156"/>
      <c r="O50" s="156"/>
      <c r="P50" s="174">
        <f>ROUND((SUM(P33:P49))/1,2)</f>
        <v>74.930000000000007</v>
      </c>
      <c r="Q50" s="153"/>
      <c r="R50" s="153"/>
      <c r="S50" s="174">
        <f>ROUND((SUM(S33:S49))/1,2)</f>
        <v>0</v>
      </c>
      <c r="T50" s="153"/>
      <c r="U50" s="153"/>
      <c r="V50" s="153"/>
      <c r="W50" s="153"/>
      <c r="X50" s="153"/>
      <c r="Y50" s="153"/>
      <c r="Z50" s="153"/>
    </row>
    <row r="51" spans="1:26">
      <c r="A51" s="1"/>
      <c r="B51" s="1"/>
      <c r="C51" s="1"/>
      <c r="D51" s="1"/>
      <c r="E51" s="1"/>
      <c r="F51" s="163"/>
      <c r="G51" s="149"/>
      <c r="H51" s="149"/>
      <c r="I51" s="149"/>
      <c r="J51" s="1"/>
      <c r="K51" s="1"/>
      <c r="L51" s="1"/>
      <c r="M51" s="1"/>
      <c r="N51" s="1"/>
      <c r="O51" s="1"/>
      <c r="P51" s="1"/>
      <c r="S51" s="1"/>
    </row>
    <row r="52" spans="1:26">
      <c r="A52" s="156"/>
      <c r="B52" s="156"/>
      <c r="C52" s="156"/>
      <c r="D52" s="156" t="s">
        <v>67</v>
      </c>
      <c r="E52" s="156"/>
      <c r="F52" s="16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ht="24.95" customHeight="1">
      <c r="A53" s="171"/>
      <c r="B53" s="168" t="s">
        <v>117</v>
      </c>
      <c r="C53" s="172" t="s">
        <v>167</v>
      </c>
      <c r="D53" s="168" t="s">
        <v>168</v>
      </c>
      <c r="E53" s="168" t="s">
        <v>122</v>
      </c>
      <c r="F53" s="169">
        <v>525.82000000000005</v>
      </c>
      <c r="G53" s="170"/>
      <c r="H53" s="170"/>
      <c r="I53" s="170">
        <f t="shared" ref="I53:I73" si="12">ROUND(F53*(G53+H53),2)</f>
        <v>0</v>
      </c>
      <c r="J53" s="168">
        <f t="shared" ref="J53:J73" si="13">ROUND(F53*(N53),2)</f>
        <v>0</v>
      </c>
      <c r="K53" s="1">
        <f t="shared" ref="K53:K73" si="14">ROUND(F53*(O53),2)</f>
        <v>0</v>
      </c>
      <c r="L53" s="1"/>
      <c r="M53" s="1">
        <f t="shared" ref="M53:M73" si="15">ROUND(F53*(G53+H53),2)</f>
        <v>0</v>
      </c>
      <c r="N53" s="1">
        <v>0</v>
      </c>
      <c r="O53" s="1"/>
      <c r="P53" s="167">
        <f t="shared" ref="P53:P73" si="16">ROUND(F53*(R53),3)</f>
        <v>5.2999999999999999E-2</v>
      </c>
      <c r="Q53" s="173"/>
      <c r="R53" s="173">
        <v>1E-4</v>
      </c>
      <c r="S53" s="167">
        <f t="shared" ref="S53:S73" si="17">ROUND(F53*(X53),3)</f>
        <v>0</v>
      </c>
      <c r="X53">
        <v>0</v>
      </c>
      <c r="Z53">
        <v>0</v>
      </c>
    </row>
    <row r="54" spans="1:26" ht="24.95" customHeight="1">
      <c r="A54" s="171"/>
      <c r="B54" s="168" t="s">
        <v>117</v>
      </c>
      <c r="C54" s="172" t="s">
        <v>169</v>
      </c>
      <c r="D54" s="168" t="s">
        <v>170</v>
      </c>
      <c r="E54" s="168" t="s">
        <v>122</v>
      </c>
      <c r="F54" s="169">
        <v>525.82000000000005</v>
      </c>
      <c r="G54" s="170"/>
      <c r="H54" s="170"/>
      <c r="I54" s="170">
        <f t="shared" si="12"/>
        <v>0</v>
      </c>
      <c r="J54" s="168">
        <f t="shared" si="13"/>
        <v>0</v>
      </c>
      <c r="K54" s="1">
        <f t="shared" si="14"/>
        <v>0</v>
      </c>
      <c r="L54" s="1"/>
      <c r="M54" s="1">
        <f t="shared" si="15"/>
        <v>0</v>
      </c>
      <c r="N54" s="1">
        <v>0</v>
      </c>
      <c r="O54" s="1"/>
      <c r="P54" s="167">
        <f t="shared" si="16"/>
        <v>5.258</v>
      </c>
      <c r="Q54" s="173"/>
      <c r="R54" s="173">
        <v>0.01</v>
      </c>
      <c r="S54" s="167">
        <f t="shared" si="17"/>
        <v>0</v>
      </c>
      <c r="X54">
        <v>0</v>
      </c>
      <c r="Z54">
        <v>0</v>
      </c>
    </row>
    <row r="55" spans="1:26" ht="24.95" customHeight="1">
      <c r="A55" s="171"/>
      <c r="B55" s="168" t="s">
        <v>117</v>
      </c>
      <c r="C55" s="172" t="s">
        <v>171</v>
      </c>
      <c r="D55" s="168" t="s">
        <v>172</v>
      </c>
      <c r="E55" s="168" t="s">
        <v>122</v>
      </c>
      <c r="F55" s="169">
        <v>418.63</v>
      </c>
      <c r="G55" s="170"/>
      <c r="H55" s="170"/>
      <c r="I55" s="170">
        <f t="shared" si="12"/>
        <v>0</v>
      </c>
      <c r="J55" s="168">
        <f t="shared" si="13"/>
        <v>0</v>
      </c>
      <c r="K55" s="1">
        <f t="shared" si="14"/>
        <v>0</v>
      </c>
      <c r="L55" s="1"/>
      <c r="M55" s="1">
        <f t="shared" si="15"/>
        <v>0</v>
      </c>
      <c r="N55" s="1">
        <v>0</v>
      </c>
      <c r="O55" s="1"/>
      <c r="P55" s="167">
        <f t="shared" si="16"/>
        <v>1.675</v>
      </c>
      <c r="Q55" s="173"/>
      <c r="R55" s="173">
        <v>4.0000000000000001E-3</v>
      </c>
      <c r="S55" s="167">
        <f t="shared" si="17"/>
        <v>0</v>
      </c>
      <c r="X55">
        <v>0</v>
      </c>
      <c r="Z55">
        <v>0</v>
      </c>
    </row>
    <row r="56" spans="1:26" ht="24.95" customHeight="1">
      <c r="A56" s="171"/>
      <c r="B56" s="168" t="s">
        <v>117</v>
      </c>
      <c r="C56" s="172" t="s">
        <v>173</v>
      </c>
      <c r="D56" s="168" t="s">
        <v>174</v>
      </c>
      <c r="E56" s="168" t="s">
        <v>122</v>
      </c>
      <c r="F56" s="169">
        <v>5.17</v>
      </c>
      <c r="G56" s="170"/>
      <c r="H56" s="170"/>
      <c r="I56" s="170">
        <f t="shared" si="12"/>
        <v>0</v>
      </c>
      <c r="J56" s="168">
        <f t="shared" si="13"/>
        <v>0</v>
      </c>
      <c r="K56" s="1">
        <f t="shared" si="14"/>
        <v>0</v>
      </c>
      <c r="L56" s="1"/>
      <c r="M56" s="1">
        <f t="shared" si="15"/>
        <v>0</v>
      </c>
      <c r="N56" s="1">
        <v>0</v>
      </c>
      <c r="O56" s="1"/>
      <c r="P56" s="167">
        <f t="shared" si="16"/>
        <v>0.27200000000000002</v>
      </c>
      <c r="Q56" s="173"/>
      <c r="R56" s="173">
        <v>5.2600000000000001E-2</v>
      </c>
      <c r="S56" s="167">
        <f t="shared" si="17"/>
        <v>0</v>
      </c>
      <c r="X56">
        <v>0</v>
      </c>
      <c r="Z56">
        <v>0</v>
      </c>
    </row>
    <row r="57" spans="1:26" ht="24.95" customHeight="1">
      <c r="A57" s="171"/>
      <c r="B57" s="168" t="s">
        <v>117</v>
      </c>
      <c r="C57" s="172" t="s">
        <v>175</v>
      </c>
      <c r="D57" s="168" t="s">
        <v>176</v>
      </c>
      <c r="E57" s="168" t="s">
        <v>122</v>
      </c>
      <c r="F57" s="169">
        <v>288.47000000000003</v>
      </c>
      <c r="G57" s="170"/>
      <c r="H57" s="170"/>
      <c r="I57" s="170">
        <f t="shared" si="12"/>
        <v>0</v>
      </c>
      <c r="J57" s="168">
        <f t="shared" si="13"/>
        <v>0</v>
      </c>
      <c r="K57" s="1">
        <f t="shared" si="14"/>
        <v>0</v>
      </c>
      <c r="L57" s="1"/>
      <c r="M57" s="1">
        <f t="shared" si="15"/>
        <v>0</v>
      </c>
      <c r="N57" s="1">
        <v>0</v>
      </c>
      <c r="O57" s="1"/>
      <c r="P57" s="167">
        <f t="shared" si="16"/>
        <v>1.1830000000000001</v>
      </c>
      <c r="Q57" s="173"/>
      <c r="R57" s="173">
        <v>4.1000000000000003E-3</v>
      </c>
      <c r="S57" s="167">
        <f t="shared" si="17"/>
        <v>0</v>
      </c>
      <c r="X57">
        <v>0</v>
      </c>
      <c r="Z57">
        <v>0</v>
      </c>
    </row>
    <row r="58" spans="1:26" ht="35.1" customHeight="1">
      <c r="A58" s="171"/>
      <c r="B58" s="168" t="s">
        <v>117</v>
      </c>
      <c r="C58" s="172" t="s">
        <v>177</v>
      </c>
      <c r="D58" s="168" t="s">
        <v>178</v>
      </c>
      <c r="E58" s="168" t="s">
        <v>122</v>
      </c>
      <c r="F58" s="169">
        <v>51.66</v>
      </c>
      <c r="G58" s="170"/>
      <c r="H58" s="170"/>
      <c r="I58" s="170">
        <f t="shared" si="12"/>
        <v>0</v>
      </c>
      <c r="J58" s="168">
        <f t="shared" si="13"/>
        <v>0</v>
      </c>
      <c r="K58" s="1">
        <f t="shared" si="14"/>
        <v>0</v>
      </c>
      <c r="L58" s="1"/>
      <c r="M58" s="1">
        <f t="shared" si="15"/>
        <v>0</v>
      </c>
      <c r="N58" s="1">
        <v>0</v>
      </c>
      <c r="O58" s="1"/>
      <c r="P58" s="167">
        <f t="shared" si="16"/>
        <v>0.57799999999999996</v>
      </c>
      <c r="Q58" s="173"/>
      <c r="R58" s="173">
        <v>1.11965E-2</v>
      </c>
      <c r="S58" s="167">
        <f t="shared" si="17"/>
        <v>0</v>
      </c>
      <c r="X58">
        <v>0</v>
      </c>
      <c r="Z58">
        <v>0</v>
      </c>
    </row>
    <row r="59" spans="1:26" ht="24.95" customHeight="1">
      <c r="A59" s="171"/>
      <c r="B59" s="168" t="s">
        <v>117</v>
      </c>
      <c r="C59" s="172" t="s">
        <v>179</v>
      </c>
      <c r="D59" s="168" t="s">
        <v>180</v>
      </c>
      <c r="E59" s="168" t="s">
        <v>122</v>
      </c>
      <c r="F59" s="169">
        <v>38.29</v>
      </c>
      <c r="G59" s="170"/>
      <c r="H59" s="170"/>
      <c r="I59" s="170">
        <f t="shared" si="12"/>
        <v>0</v>
      </c>
      <c r="J59" s="168">
        <f t="shared" si="13"/>
        <v>0</v>
      </c>
      <c r="K59" s="1">
        <f t="shared" si="14"/>
        <v>0</v>
      </c>
      <c r="L59" s="1"/>
      <c r="M59" s="1">
        <f t="shared" si="15"/>
        <v>0</v>
      </c>
      <c r="N59" s="1">
        <v>0</v>
      </c>
      <c r="O59" s="1"/>
      <c r="P59" s="167">
        <f t="shared" si="16"/>
        <v>0.60599999999999998</v>
      </c>
      <c r="Q59" s="173"/>
      <c r="R59" s="173">
        <v>1.5820000000000001E-2</v>
      </c>
      <c r="S59" s="167">
        <f t="shared" si="17"/>
        <v>0</v>
      </c>
      <c r="X59">
        <v>0</v>
      </c>
      <c r="Z59">
        <v>0</v>
      </c>
    </row>
    <row r="60" spans="1:26" ht="24.95" customHeight="1">
      <c r="A60" s="171"/>
      <c r="B60" s="168" t="s">
        <v>117</v>
      </c>
      <c r="C60" s="172" t="s">
        <v>181</v>
      </c>
      <c r="D60" s="168" t="s">
        <v>182</v>
      </c>
      <c r="E60" s="168" t="s">
        <v>122</v>
      </c>
      <c r="F60" s="169">
        <v>250.18</v>
      </c>
      <c r="G60" s="170"/>
      <c r="H60" s="170"/>
      <c r="I60" s="170">
        <f t="shared" si="12"/>
        <v>0</v>
      </c>
      <c r="J60" s="168">
        <f t="shared" si="13"/>
        <v>0</v>
      </c>
      <c r="K60" s="1">
        <f t="shared" si="14"/>
        <v>0</v>
      </c>
      <c r="L60" s="1"/>
      <c r="M60" s="1">
        <f t="shared" si="15"/>
        <v>0</v>
      </c>
      <c r="N60" s="1">
        <v>0</v>
      </c>
      <c r="O60" s="1"/>
      <c r="P60" s="167">
        <f t="shared" si="16"/>
        <v>9.0939999999999994</v>
      </c>
      <c r="Q60" s="173"/>
      <c r="R60" s="173">
        <v>3.635E-2</v>
      </c>
      <c r="S60" s="167">
        <f t="shared" si="17"/>
        <v>0</v>
      </c>
      <c r="X60">
        <v>0</v>
      </c>
      <c r="Z60">
        <v>0</v>
      </c>
    </row>
    <row r="61" spans="1:26" ht="24.95" customHeight="1">
      <c r="A61" s="171"/>
      <c r="B61" s="168" t="s">
        <v>117</v>
      </c>
      <c r="C61" s="172" t="s">
        <v>183</v>
      </c>
      <c r="D61" s="168" t="s">
        <v>184</v>
      </c>
      <c r="E61" s="168" t="s">
        <v>185</v>
      </c>
      <c r="F61" s="169">
        <v>212.7</v>
      </c>
      <c r="G61" s="170"/>
      <c r="H61" s="170"/>
      <c r="I61" s="170">
        <f t="shared" si="12"/>
        <v>0</v>
      </c>
      <c r="J61" s="168">
        <f t="shared" si="13"/>
        <v>0</v>
      </c>
      <c r="K61" s="1">
        <f t="shared" si="14"/>
        <v>0</v>
      </c>
      <c r="L61" s="1"/>
      <c r="M61" s="1">
        <f t="shared" si="15"/>
        <v>0</v>
      </c>
      <c r="N61" s="1">
        <v>0</v>
      </c>
      <c r="O61" s="1"/>
      <c r="P61" s="167">
        <f t="shared" si="16"/>
        <v>4.2999999999999997E-2</v>
      </c>
      <c r="Q61" s="173"/>
      <c r="R61" s="173">
        <v>2.0000000000000001E-4</v>
      </c>
      <c r="S61" s="167">
        <f t="shared" si="17"/>
        <v>0</v>
      </c>
      <c r="X61">
        <v>0</v>
      </c>
      <c r="Z61">
        <v>0</v>
      </c>
    </row>
    <row r="62" spans="1:26" ht="24.95" customHeight="1">
      <c r="A62" s="171"/>
      <c r="B62" s="168" t="s">
        <v>117</v>
      </c>
      <c r="C62" s="172" t="s">
        <v>186</v>
      </c>
      <c r="D62" s="168" t="s">
        <v>187</v>
      </c>
      <c r="E62" s="168" t="s">
        <v>185</v>
      </c>
      <c r="F62" s="169">
        <v>39</v>
      </c>
      <c r="G62" s="170"/>
      <c r="H62" s="170"/>
      <c r="I62" s="170">
        <f t="shared" si="12"/>
        <v>0</v>
      </c>
      <c r="J62" s="168">
        <f t="shared" si="13"/>
        <v>0</v>
      </c>
      <c r="K62" s="1">
        <f t="shared" si="14"/>
        <v>0</v>
      </c>
      <c r="L62" s="1"/>
      <c r="M62" s="1">
        <f t="shared" si="15"/>
        <v>0</v>
      </c>
      <c r="N62" s="1">
        <v>0</v>
      </c>
      <c r="O62" s="1"/>
      <c r="P62" s="167">
        <f t="shared" si="16"/>
        <v>8.0000000000000002E-3</v>
      </c>
      <c r="Q62" s="173"/>
      <c r="R62" s="173">
        <v>2.0000000000000001E-4</v>
      </c>
      <c r="S62" s="167">
        <f t="shared" si="17"/>
        <v>0</v>
      </c>
      <c r="X62">
        <v>0</v>
      </c>
      <c r="Z62">
        <v>0</v>
      </c>
    </row>
    <row r="63" spans="1:26" ht="24.95" customHeight="1">
      <c r="A63" s="171"/>
      <c r="B63" s="168" t="s">
        <v>117</v>
      </c>
      <c r="C63" s="172" t="s">
        <v>188</v>
      </c>
      <c r="D63" s="168" t="s">
        <v>189</v>
      </c>
      <c r="E63" s="168" t="s">
        <v>102</v>
      </c>
      <c r="F63" s="169">
        <v>6.65</v>
      </c>
      <c r="G63" s="170"/>
      <c r="H63" s="170"/>
      <c r="I63" s="170">
        <f t="shared" si="12"/>
        <v>0</v>
      </c>
      <c r="J63" s="168">
        <f t="shared" si="13"/>
        <v>0</v>
      </c>
      <c r="K63" s="1">
        <f t="shared" si="14"/>
        <v>0</v>
      </c>
      <c r="L63" s="1"/>
      <c r="M63" s="1">
        <f t="shared" si="15"/>
        <v>0</v>
      </c>
      <c r="N63" s="1">
        <v>0</v>
      </c>
      <c r="O63" s="1"/>
      <c r="P63" s="167">
        <f t="shared" si="16"/>
        <v>16.106000000000002</v>
      </c>
      <c r="Q63" s="173"/>
      <c r="R63" s="173">
        <v>2.42198</v>
      </c>
      <c r="S63" s="167">
        <f t="shared" si="17"/>
        <v>0</v>
      </c>
      <c r="X63">
        <v>0</v>
      </c>
      <c r="Z63">
        <v>0</v>
      </c>
    </row>
    <row r="64" spans="1:26" ht="24.95" customHeight="1">
      <c r="A64" s="171"/>
      <c r="B64" s="168" t="s">
        <v>117</v>
      </c>
      <c r="C64" s="172" t="s">
        <v>190</v>
      </c>
      <c r="D64" s="168" t="s">
        <v>191</v>
      </c>
      <c r="E64" s="168" t="s">
        <v>102</v>
      </c>
      <c r="F64" s="169">
        <v>12.87</v>
      </c>
      <c r="G64" s="170"/>
      <c r="H64" s="170"/>
      <c r="I64" s="170">
        <f t="shared" si="12"/>
        <v>0</v>
      </c>
      <c r="J64" s="168">
        <f t="shared" si="13"/>
        <v>0</v>
      </c>
      <c r="K64" s="1">
        <f t="shared" si="14"/>
        <v>0</v>
      </c>
      <c r="L64" s="1"/>
      <c r="M64" s="1">
        <f t="shared" si="15"/>
        <v>0</v>
      </c>
      <c r="N64" s="1">
        <v>0</v>
      </c>
      <c r="O64" s="1"/>
      <c r="P64" s="167">
        <f t="shared" si="16"/>
        <v>31.574000000000002</v>
      </c>
      <c r="Q64" s="173"/>
      <c r="R64" s="173">
        <v>2.45329</v>
      </c>
      <c r="S64" s="167">
        <f t="shared" si="17"/>
        <v>0</v>
      </c>
      <c r="X64">
        <v>0</v>
      </c>
      <c r="Z64">
        <v>0</v>
      </c>
    </row>
    <row r="65" spans="1:26" ht="24.95" customHeight="1">
      <c r="A65" s="171"/>
      <c r="B65" s="168" t="s">
        <v>117</v>
      </c>
      <c r="C65" s="172" t="s">
        <v>192</v>
      </c>
      <c r="D65" s="168" t="s">
        <v>193</v>
      </c>
      <c r="E65" s="168" t="s">
        <v>102</v>
      </c>
      <c r="F65" s="169">
        <v>12.87</v>
      </c>
      <c r="G65" s="170"/>
      <c r="H65" s="170"/>
      <c r="I65" s="170">
        <f t="shared" si="12"/>
        <v>0</v>
      </c>
      <c r="J65" s="168">
        <f t="shared" si="13"/>
        <v>0</v>
      </c>
      <c r="K65" s="1">
        <f t="shared" si="14"/>
        <v>0</v>
      </c>
      <c r="L65" s="1"/>
      <c r="M65" s="1">
        <f t="shared" si="15"/>
        <v>0</v>
      </c>
      <c r="N65" s="1">
        <v>0</v>
      </c>
      <c r="O65" s="1"/>
      <c r="P65" s="167">
        <f t="shared" si="16"/>
        <v>0</v>
      </c>
      <c r="Q65" s="173"/>
      <c r="R65" s="173">
        <v>0</v>
      </c>
      <c r="S65" s="167">
        <f t="shared" si="17"/>
        <v>0</v>
      </c>
      <c r="X65">
        <v>0</v>
      </c>
      <c r="Z65">
        <v>0</v>
      </c>
    </row>
    <row r="66" spans="1:26" ht="24.95" customHeight="1">
      <c r="A66" s="171"/>
      <c r="B66" s="168" t="s">
        <v>117</v>
      </c>
      <c r="C66" s="172" t="s">
        <v>194</v>
      </c>
      <c r="D66" s="168" t="s">
        <v>195</v>
      </c>
      <c r="E66" s="168" t="s">
        <v>146</v>
      </c>
      <c r="F66" s="169">
        <v>0.90600000000000003</v>
      </c>
      <c r="G66" s="170"/>
      <c r="H66" s="170"/>
      <c r="I66" s="170">
        <f t="shared" si="12"/>
        <v>0</v>
      </c>
      <c r="J66" s="168">
        <f t="shared" si="13"/>
        <v>0</v>
      </c>
      <c r="K66" s="1">
        <f t="shared" si="14"/>
        <v>0</v>
      </c>
      <c r="L66" s="1"/>
      <c r="M66" s="1">
        <f t="shared" si="15"/>
        <v>0</v>
      </c>
      <c r="N66" s="1">
        <v>0</v>
      </c>
      <c r="O66" s="1"/>
      <c r="P66" s="167">
        <f t="shared" si="16"/>
        <v>0.95399999999999996</v>
      </c>
      <c r="Q66" s="173"/>
      <c r="R66" s="173">
        <v>1.05305</v>
      </c>
      <c r="S66" s="167">
        <f t="shared" si="17"/>
        <v>0</v>
      </c>
      <c r="X66">
        <v>0</v>
      </c>
      <c r="Z66">
        <v>0</v>
      </c>
    </row>
    <row r="67" spans="1:26" ht="24.95" customHeight="1">
      <c r="A67" s="171"/>
      <c r="B67" s="168" t="s">
        <v>117</v>
      </c>
      <c r="C67" s="172" t="s">
        <v>196</v>
      </c>
      <c r="D67" s="168" t="s">
        <v>197</v>
      </c>
      <c r="E67" s="168" t="s">
        <v>102</v>
      </c>
      <c r="F67" s="169">
        <v>15.62</v>
      </c>
      <c r="G67" s="170"/>
      <c r="H67" s="170"/>
      <c r="I67" s="170">
        <f t="shared" si="12"/>
        <v>0</v>
      </c>
      <c r="J67" s="168">
        <f t="shared" si="13"/>
        <v>0</v>
      </c>
      <c r="K67" s="1">
        <f t="shared" si="14"/>
        <v>0</v>
      </c>
      <c r="L67" s="1"/>
      <c r="M67" s="1">
        <f t="shared" si="15"/>
        <v>0</v>
      </c>
      <c r="N67" s="1">
        <v>0</v>
      </c>
      <c r="O67" s="1"/>
      <c r="P67" s="167">
        <f t="shared" si="16"/>
        <v>28.693999999999999</v>
      </c>
      <c r="Q67" s="173"/>
      <c r="R67" s="173">
        <v>1.837</v>
      </c>
      <c r="S67" s="167">
        <f t="shared" si="17"/>
        <v>0</v>
      </c>
      <c r="X67">
        <v>0</v>
      </c>
      <c r="Z67">
        <v>0</v>
      </c>
    </row>
    <row r="68" spans="1:26" ht="24.95" customHeight="1">
      <c r="A68" s="171"/>
      <c r="B68" s="168" t="s">
        <v>117</v>
      </c>
      <c r="C68" s="172" t="s">
        <v>198</v>
      </c>
      <c r="D68" s="168" t="s">
        <v>199</v>
      </c>
      <c r="E68" s="168" t="s">
        <v>200</v>
      </c>
      <c r="F68" s="169">
        <v>132.05000000000001</v>
      </c>
      <c r="G68" s="170"/>
      <c r="H68" s="170"/>
      <c r="I68" s="170">
        <f t="shared" si="12"/>
        <v>0</v>
      </c>
      <c r="J68" s="168">
        <f t="shared" si="13"/>
        <v>0</v>
      </c>
      <c r="K68" s="1">
        <f t="shared" si="14"/>
        <v>0</v>
      </c>
      <c r="L68" s="1"/>
      <c r="M68" s="1">
        <f t="shared" si="15"/>
        <v>0</v>
      </c>
      <c r="N68" s="1">
        <v>0</v>
      </c>
      <c r="O68" s="1"/>
      <c r="P68" s="167">
        <f t="shared" si="16"/>
        <v>0.92400000000000004</v>
      </c>
      <c r="Q68" s="173"/>
      <c r="R68" s="173">
        <v>7.0000000000000001E-3</v>
      </c>
      <c r="S68" s="167">
        <f t="shared" si="17"/>
        <v>0</v>
      </c>
      <c r="X68">
        <v>0</v>
      </c>
      <c r="Z68">
        <v>0</v>
      </c>
    </row>
    <row r="69" spans="1:26" ht="24.95" customHeight="1">
      <c r="A69" s="171"/>
      <c r="B69" s="168" t="s">
        <v>117</v>
      </c>
      <c r="C69" s="172" t="s">
        <v>201</v>
      </c>
      <c r="D69" s="168" t="s">
        <v>202</v>
      </c>
      <c r="E69" s="168" t="s">
        <v>129</v>
      </c>
      <c r="F69" s="169">
        <v>40</v>
      </c>
      <c r="G69" s="170"/>
      <c r="H69" s="170"/>
      <c r="I69" s="170">
        <f t="shared" si="12"/>
        <v>0</v>
      </c>
      <c r="J69" s="168">
        <f t="shared" si="13"/>
        <v>0</v>
      </c>
      <c r="K69" s="1">
        <f t="shared" si="14"/>
        <v>0</v>
      </c>
      <c r="L69" s="1"/>
      <c r="M69" s="1">
        <f t="shared" si="15"/>
        <v>0</v>
      </c>
      <c r="N69" s="1">
        <v>0</v>
      </c>
      <c r="O69" s="1"/>
      <c r="P69" s="167">
        <f t="shared" si="16"/>
        <v>1.536</v>
      </c>
      <c r="Q69" s="173"/>
      <c r="R69" s="173">
        <v>3.8399999999999997E-2</v>
      </c>
      <c r="S69" s="167">
        <f t="shared" si="17"/>
        <v>0</v>
      </c>
      <c r="X69">
        <v>0</v>
      </c>
      <c r="Z69">
        <v>0</v>
      </c>
    </row>
    <row r="70" spans="1:26" ht="24.95" customHeight="1">
      <c r="A70" s="171"/>
      <c r="B70" s="168" t="s">
        <v>117</v>
      </c>
      <c r="C70" s="172" t="s">
        <v>203</v>
      </c>
      <c r="D70" s="168" t="s">
        <v>204</v>
      </c>
      <c r="E70" s="168" t="s">
        <v>129</v>
      </c>
      <c r="F70" s="169">
        <v>1</v>
      </c>
      <c r="G70" s="170"/>
      <c r="H70" s="170"/>
      <c r="I70" s="170">
        <f t="shared" si="12"/>
        <v>0</v>
      </c>
      <c r="J70" s="168">
        <f t="shared" si="13"/>
        <v>0</v>
      </c>
      <c r="K70" s="1">
        <f t="shared" si="14"/>
        <v>0</v>
      </c>
      <c r="L70" s="1"/>
      <c r="M70" s="1">
        <f t="shared" si="15"/>
        <v>0</v>
      </c>
      <c r="N70" s="1">
        <v>0</v>
      </c>
      <c r="O70" s="1"/>
      <c r="P70" s="167">
        <f t="shared" si="16"/>
        <v>5.7000000000000002E-2</v>
      </c>
      <c r="Q70" s="173"/>
      <c r="R70" s="173">
        <v>5.74E-2</v>
      </c>
      <c r="S70" s="167">
        <f t="shared" si="17"/>
        <v>0</v>
      </c>
      <c r="X70">
        <v>0</v>
      </c>
      <c r="Z70">
        <v>0</v>
      </c>
    </row>
    <row r="71" spans="1:26" ht="24.95" customHeight="1">
      <c r="A71" s="171"/>
      <c r="B71" s="168" t="s">
        <v>117</v>
      </c>
      <c r="C71" s="172" t="s">
        <v>205</v>
      </c>
      <c r="D71" s="168" t="s">
        <v>206</v>
      </c>
      <c r="E71" s="168" t="s">
        <v>129</v>
      </c>
      <c r="F71" s="169">
        <v>1</v>
      </c>
      <c r="G71" s="170"/>
      <c r="H71" s="170"/>
      <c r="I71" s="170">
        <f t="shared" si="12"/>
        <v>0</v>
      </c>
      <c r="J71" s="168">
        <f t="shared" si="13"/>
        <v>0</v>
      </c>
      <c r="K71" s="1">
        <f t="shared" si="14"/>
        <v>0</v>
      </c>
      <c r="L71" s="1"/>
      <c r="M71" s="1">
        <f t="shared" si="15"/>
        <v>0</v>
      </c>
      <c r="N71" s="1">
        <v>0</v>
      </c>
      <c r="O71" s="1"/>
      <c r="P71" s="167">
        <f t="shared" si="16"/>
        <v>3.7999999999999999E-2</v>
      </c>
      <c r="Q71" s="173"/>
      <c r="R71" s="173">
        <v>3.7499999999999999E-2</v>
      </c>
      <c r="S71" s="167">
        <f t="shared" si="17"/>
        <v>0</v>
      </c>
      <c r="X71">
        <v>0</v>
      </c>
      <c r="Z71">
        <v>0</v>
      </c>
    </row>
    <row r="72" spans="1:26" ht="24.95" customHeight="1">
      <c r="A72" s="171"/>
      <c r="B72" s="168" t="s">
        <v>117</v>
      </c>
      <c r="C72" s="172" t="s">
        <v>207</v>
      </c>
      <c r="D72" s="168" t="s">
        <v>208</v>
      </c>
      <c r="E72" s="168" t="s">
        <v>129</v>
      </c>
      <c r="F72" s="169">
        <v>16</v>
      </c>
      <c r="G72" s="170"/>
      <c r="H72" s="170"/>
      <c r="I72" s="170">
        <f t="shared" si="12"/>
        <v>0</v>
      </c>
      <c r="J72" s="168">
        <f t="shared" si="13"/>
        <v>0</v>
      </c>
      <c r="K72" s="1">
        <f t="shared" si="14"/>
        <v>0</v>
      </c>
      <c r="L72" s="1"/>
      <c r="M72" s="1">
        <f t="shared" si="15"/>
        <v>0</v>
      </c>
      <c r="N72" s="1">
        <v>0</v>
      </c>
      <c r="O72" s="1"/>
      <c r="P72" s="167">
        <f t="shared" si="16"/>
        <v>0.109</v>
      </c>
      <c r="Q72" s="173"/>
      <c r="R72" s="173">
        <v>6.8199999999999997E-3</v>
      </c>
      <c r="S72" s="167">
        <f t="shared" si="17"/>
        <v>0</v>
      </c>
      <c r="X72">
        <v>0</v>
      </c>
      <c r="Z72">
        <v>0</v>
      </c>
    </row>
    <row r="73" spans="1:26" ht="24.95" customHeight="1">
      <c r="A73" s="171"/>
      <c r="B73" s="168" t="s">
        <v>117</v>
      </c>
      <c r="C73" s="172" t="s">
        <v>209</v>
      </c>
      <c r="D73" s="168" t="s">
        <v>210</v>
      </c>
      <c r="E73" s="168" t="s">
        <v>211</v>
      </c>
      <c r="F73" s="169">
        <v>39</v>
      </c>
      <c r="G73" s="170"/>
      <c r="H73" s="170"/>
      <c r="I73" s="170">
        <f t="shared" si="12"/>
        <v>0</v>
      </c>
      <c r="J73" s="168">
        <f t="shared" si="13"/>
        <v>0</v>
      </c>
      <c r="K73" s="1">
        <f t="shared" si="14"/>
        <v>0</v>
      </c>
      <c r="L73" s="1"/>
      <c r="M73" s="1">
        <f t="shared" si="15"/>
        <v>0</v>
      </c>
      <c r="N73" s="1">
        <v>0</v>
      </c>
      <c r="O73" s="1"/>
      <c r="P73" s="167">
        <f t="shared" si="16"/>
        <v>0.34300000000000003</v>
      </c>
      <c r="Q73" s="173"/>
      <c r="R73" s="173">
        <v>8.8000000000000005E-3</v>
      </c>
      <c r="S73" s="167">
        <f t="shared" si="17"/>
        <v>0</v>
      </c>
      <c r="X73">
        <v>0</v>
      </c>
      <c r="Z73">
        <v>0</v>
      </c>
    </row>
    <row r="74" spans="1:26">
      <c r="A74" s="156"/>
      <c r="B74" s="156"/>
      <c r="C74" s="156"/>
      <c r="D74" s="156" t="s">
        <v>67</v>
      </c>
      <c r="E74" s="156"/>
      <c r="F74" s="167"/>
      <c r="G74" s="159">
        <f>ROUND((SUM(L52:L73))/1,2)</f>
        <v>0</v>
      </c>
      <c r="H74" s="159">
        <f>ROUND((SUM(M52:M73))/1,2)</f>
        <v>0</v>
      </c>
      <c r="I74" s="159">
        <f>ROUND((SUM(I52:I73))/1,2)</f>
        <v>0</v>
      </c>
      <c r="J74" s="156"/>
      <c r="K74" s="156"/>
      <c r="L74" s="156">
        <f>ROUND((SUM(L52:L73))/1,2)</f>
        <v>0</v>
      </c>
      <c r="M74" s="156">
        <f>ROUND((SUM(M52:M73))/1,2)</f>
        <v>0</v>
      </c>
      <c r="N74" s="156"/>
      <c r="O74" s="156"/>
      <c r="P74" s="174">
        <f>ROUND((SUM(P52:P73))/1,2)</f>
        <v>99.11</v>
      </c>
      <c r="Q74" s="153"/>
      <c r="R74" s="153"/>
      <c r="S74" s="174">
        <f>ROUND((SUM(S52:S73))/1,2)</f>
        <v>0</v>
      </c>
      <c r="T74" s="153"/>
      <c r="U74" s="153"/>
      <c r="V74" s="153"/>
      <c r="W74" s="153"/>
      <c r="X74" s="153"/>
      <c r="Y74" s="153"/>
      <c r="Z74" s="153"/>
    </row>
    <row r="75" spans="1:26">
      <c r="A75" s="1"/>
      <c r="B75" s="1"/>
      <c r="C75" s="1"/>
      <c r="D75" s="1"/>
      <c r="E75" s="1"/>
      <c r="F75" s="163"/>
      <c r="G75" s="149"/>
      <c r="H75" s="149"/>
      <c r="I75" s="149"/>
      <c r="J75" s="1"/>
      <c r="K75" s="1"/>
      <c r="L75" s="1"/>
      <c r="M75" s="1"/>
      <c r="N75" s="1"/>
      <c r="O75" s="1"/>
      <c r="P75" s="1"/>
      <c r="S75" s="1"/>
    </row>
    <row r="76" spans="1:26">
      <c r="A76" s="156"/>
      <c r="B76" s="156"/>
      <c r="C76" s="156"/>
      <c r="D76" s="156" t="s">
        <v>68</v>
      </c>
      <c r="E76" s="156"/>
      <c r="F76" s="16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3"/>
      <c r="R76" s="153"/>
      <c r="S76" s="156"/>
      <c r="T76" s="153"/>
      <c r="U76" s="153"/>
      <c r="V76" s="153"/>
      <c r="W76" s="153"/>
      <c r="X76" s="153"/>
      <c r="Y76" s="153"/>
      <c r="Z76" s="153"/>
    </row>
    <row r="77" spans="1:26" ht="24.95" customHeight="1">
      <c r="A77" s="171"/>
      <c r="B77" s="168" t="s">
        <v>212</v>
      </c>
      <c r="C77" s="172" t="s">
        <v>213</v>
      </c>
      <c r="D77" s="168" t="s">
        <v>214</v>
      </c>
      <c r="E77" s="168" t="s">
        <v>122</v>
      </c>
      <c r="F77" s="169">
        <v>269.27</v>
      </c>
      <c r="G77" s="170"/>
      <c r="H77" s="170"/>
      <c r="I77" s="170">
        <f t="shared" ref="I77:I84" si="18">ROUND(F77*(G77+H77),2)</f>
        <v>0</v>
      </c>
      <c r="J77" s="168">
        <f t="shared" ref="J77:J84" si="19">ROUND(F77*(N77),2)</f>
        <v>0</v>
      </c>
      <c r="K77" s="1">
        <f t="shared" ref="K77:K84" si="20">ROUND(F77*(O77),2)</f>
        <v>0</v>
      </c>
      <c r="L77" s="1"/>
      <c r="M77" s="1">
        <f t="shared" ref="M77:M84" si="21">ROUND(F77*(G77+H77),2)</f>
        <v>0</v>
      </c>
      <c r="N77" s="1">
        <v>0</v>
      </c>
      <c r="O77" s="1"/>
      <c r="P77" s="167">
        <f t="shared" ref="P77:P84" si="22">ROUND(F77*(R77),3)</f>
        <v>0</v>
      </c>
      <c r="Q77" s="173"/>
      <c r="R77" s="173">
        <v>0</v>
      </c>
      <c r="S77" s="167">
        <f t="shared" ref="S77:S84" si="23">ROUND(F77*(X77),3)</f>
        <v>0</v>
      </c>
      <c r="X77">
        <v>0</v>
      </c>
      <c r="Z77">
        <v>0</v>
      </c>
    </row>
    <row r="78" spans="1:26" ht="24.95" customHeight="1">
      <c r="A78" s="171"/>
      <c r="B78" s="168" t="s">
        <v>212</v>
      </c>
      <c r="C78" s="172" t="s">
        <v>215</v>
      </c>
      <c r="D78" s="168" t="s">
        <v>216</v>
      </c>
      <c r="E78" s="168" t="s">
        <v>122</v>
      </c>
      <c r="F78" s="169">
        <v>269.27</v>
      </c>
      <c r="G78" s="170"/>
      <c r="H78" s="170"/>
      <c r="I78" s="170">
        <f t="shared" si="18"/>
        <v>0</v>
      </c>
      <c r="J78" s="168">
        <f t="shared" si="19"/>
        <v>0</v>
      </c>
      <c r="K78" s="1">
        <f t="shared" si="20"/>
        <v>0</v>
      </c>
      <c r="L78" s="1"/>
      <c r="M78" s="1">
        <f t="shared" si="21"/>
        <v>0</v>
      </c>
      <c r="N78" s="1">
        <v>0</v>
      </c>
      <c r="O78" s="1"/>
      <c r="P78" s="167">
        <f t="shared" si="22"/>
        <v>0.191</v>
      </c>
      <c r="Q78" s="173"/>
      <c r="R78" s="173">
        <v>7.1000000000000002E-4</v>
      </c>
      <c r="S78" s="167">
        <f t="shared" si="23"/>
        <v>0</v>
      </c>
      <c r="X78">
        <v>0</v>
      </c>
      <c r="Z78">
        <v>0</v>
      </c>
    </row>
    <row r="79" spans="1:26" ht="24.95" customHeight="1">
      <c r="A79" s="171"/>
      <c r="B79" s="168" t="s">
        <v>217</v>
      </c>
      <c r="C79" s="172" t="s">
        <v>218</v>
      </c>
      <c r="D79" s="168" t="s">
        <v>219</v>
      </c>
      <c r="E79" s="168" t="s">
        <v>122</v>
      </c>
      <c r="F79" s="169">
        <v>239.27</v>
      </c>
      <c r="G79" s="170"/>
      <c r="H79" s="170"/>
      <c r="I79" s="170">
        <f t="shared" si="18"/>
        <v>0</v>
      </c>
      <c r="J79" s="168">
        <f t="shared" si="19"/>
        <v>0</v>
      </c>
      <c r="K79" s="1">
        <f t="shared" si="20"/>
        <v>0</v>
      </c>
      <c r="L79" s="1"/>
      <c r="M79" s="1">
        <f t="shared" si="21"/>
        <v>0</v>
      </c>
      <c r="N79" s="1">
        <v>0</v>
      </c>
      <c r="O79" s="1"/>
      <c r="P79" s="167">
        <f t="shared" si="22"/>
        <v>0</v>
      </c>
      <c r="Q79" s="173"/>
      <c r="R79" s="173">
        <v>0</v>
      </c>
      <c r="S79" s="167">
        <f t="shared" si="23"/>
        <v>0</v>
      </c>
      <c r="X79">
        <v>0</v>
      </c>
      <c r="Z79">
        <v>0</v>
      </c>
    </row>
    <row r="80" spans="1:26" ht="24.95" customHeight="1">
      <c r="A80" s="171"/>
      <c r="B80" s="168" t="s">
        <v>117</v>
      </c>
      <c r="C80" s="172" t="s">
        <v>220</v>
      </c>
      <c r="D80" s="168" t="s">
        <v>221</v>
      </c>
      <c r="E80" s="168" t="s">
        <v>122</v>
      </c>
      <c r="F80" s="169">
        <v>221.88</v>
      </c>
      <c r="G80" s="170"/>
      <c r="H80" s="170"/>
      <c r="I80" s="170">
        <f t="shared" si="18"/>
        <v>0</v>
      </c>
      <c r="J80" s="168">
        <f t="shared" si="19"/>
        <v>0</v>
      </c>
      <c r="K80" s="1">
        <f t="shared" si="20"/>
        <v>0</v>
      </c>
      <c r="L80" s="1"/>
      <c r="M80" s="1">
        <f t="shared" si="21"/>
        <v>0</v>
      </c>
      <c r="N80" s="1">
        <v>0</v>
      </c>
      <c r="O80" s="1"/>
      <c r="P80" s="167">
        <f t="shared" si="22"/>
        <v>1.0999999999999999E-2</v>
      </c>
      <c r="Q80" s="173"/>
      <c r="R80" s="173">
        <v>4.8999999999999998E-5</v>
      </c>
      <c r="S80" s="167">
        <f t="shared" si="23"/>
        <v>0</v>
      </c>
      <c r="X80">
        <v>0</v>
      </c>
      <c r="Z80">
        <v>0</v>
      </c>
    </row>
    <row r="81" spans="1:26" ht="24.95" customHeight="1">
      <c r="A81" s="171"/>
      <c r="B81" s="168" t="s">
        <v>117</v>
      </c>
      <c r="C81" s="172" t="s">
        <v>222</v>
      </c>
      <c r="D81" s="168" t="s">
        <v>223</v>
      </c>
      <c r="E81" s="168" t="s">
        <v>185</v>
      </c>
      <c r="F81" s="169">
        <v>157.1</v>
      </c>
      <c r="G81" s="170"/>
      <c r="H81" s="170"/>
      <c r="I81" s="170">
        <f t="shared" si="18"/>
        <v>0</v>
      </c>
      <c r="J81" s="168">
        <f t="shared" si="19"/>
        <v>0</v>
      </c>
      <c r="K81" s="1">
        <f t="shared" si="20"/>
        <v>0</v>
      </c>
      <c r="L81" s="1"/>
      <c r="M81" s="1">
        <f t="shared" si="21"/>
        <v>0</v>
      </c>
      <c r="N81" s="1">
        <v>0</v>
      </c>
      <c r="O81" s="1"/>
      <c r="P81" s="167">
        <f t="shared" si="22"/>
        <v>0.17</v>
      </c>
      <c r="Q81" s="173"/>
      <c r="R81" s="173">
        <v>1.08E-3</v>
      </c>
      <c r="S81" s="167">
        <f t="shared" si="23"/>
        <v>0</v>
      </c>
      <c r="X81">
        <v>0</v>
      </c>
      <c r="Z81">
        <v>0</v>
      </c>
    </row>
    <row r="82" spans="1:26" ht="24.95" customHeight="1">
      <c r="A82" s="171"/>
      <c r="B82" s="168" t="s">
        <v>117</v>
      </c>
      <c r="C82" s="172" t="s">
        <v>224</v>
      </c>
      <c r="D82" s="168" t="s">
        <v>225</v>
      </c>
      <c r="E82" s="168" t="s">
        <v>211</v>
      </c>
      <c r="F82" s="169">
        <v>50.5</v>
      </c>
      <c r="G82" s="170"/>
      <c r="H82" s="170"/>
      <c r="I82" s="170">
        <f t="shared" si="18"/>
        <v>0</v>
      </c>
      <c r="J82" s="168">
        <f t="shared" si="19"/>
        <v>0</v>
      </c>
      <c r="K82" s="1">
        <f t="shared" si="20"/>
        <v>0</v>
      </c>
      <c r="L82" s="1"/>
      <c r="M82" s="1">
        <f t="shared" si="21"/>
        <v>0</v>
      </c>
      <c r="N82" s="1">
        <v>0</v>
      </c>
      <c r="O82" s="1"/>
      <c r="P82" s="167">
        <f t="shared" si="22"/>
        <v>3.0000000000000001E-3</v>
      </c>
      <c r="Q82" s="173"/>
      <c r="R82" s="173">
        <v>5.0000000000000002E-5</v>
      </c>
      <c r="S82" s="167">
        <f t="shared" si="23"/>
        <v>0</v>
      </c>
      <c r="X82">
        <v>0</v>
      </c>
      <c r="Z82">
        <v>0</v>
      </c>
    </row>
    <row r="83" spans="1:26" ht="24.95" customHeight="1">
      <c r="A83" s="171"/>
      <c r="B83" s="168" t="s">
        <v>117</v>
      </c>
      <c r="C83" s="172" t="s">
        <v>226</v>
      </c>
      <c r="D83" s="168" t="s">
        <v>227</v>
      </c>
      <c r="E83" s="168" t="s">
        <v>228</v>
      </c>
      <c r="F83" s="169">
        <v>41</v>
      </c>
      <c r="G83" s="170"/>
      <c r="H83" s="170"/>
      <c r="I83" s="170">
        <f t="shared" si="18"/>
        <v>0</v>
      </c>
      <c r="J83" s="168">
        <f t="shared" si="19"/>
        <v>0</v>
      </c>
      <c r="K83" s="1">
        <f t="shared" si="20"/>
        <v>0</v>
      </c>
      <c r="L83" s="1"/>
      <c r="M83" s="1">
        <f t="shared" si="21"/>
        <v>0</v>
      </c>
      <c r="N83" s="1">
        <v>0</v>
      </c>
      <c r="O83" s="1"/>
      <c r="P83" s="167">
        <f t="shared" si="22"/>
        <v>2E-3</v>
      </c>
      <c r="Q83" s="173"/>
      <c r="R83" s="173">
        <v>5.0000000000000002E-5</v>
      </c>
      <c r="S83" s="167">
        <f t="shared" si="23"/>
        <v>0</v>
      </c>
      <c r="X83">
        <v>0</v>
      </c>
      <c r="Z83">
        <v>0</v>
      </c>
    </row>
    <row r="84" spans="1:26" ht="24.95" customHeight="1">
      <c r="A84" s="171"/>
      <c r="B84" s="168" t="s">
        <v>229</v>
      </c>
      <c r="C84" s="172" t="s">
        <v>230</v>
      </c>
      <c r="D84" s="168" t="s">
        <v>231</v>
      </c>
      <c r="E84" s="168" t="s">
        <v>232</v>
      </c>
      <c r="F84" s="169">
        <v>6</v>
      </c>
      <c r="G84" s="170"/>
      <c r="H84" s="170"/>
      <c r="I84" s="170">
        <f t="shared" si="18"/>
        <v>0</v>
      </c>
      <c r="J84" s="168">
        <f t="shared" si="19"/>
        <v>0</v>
      </c>
      <c r="K84" s="1">
        <f t="shared" si="20"/>
        <v>0</v>
      </c>
      <c r="L84" s="1"/>
      <c r="M84" s="1">
        <f t="shared" si="21"/>
        <v>0</v>
      </c>
      <c r="N84" s="1">
        <v>0</v>
      </c>
      <c r="O84" s="1"/>
      <c r="P84" s="167">
        <f t="shared" si="22"/>
        <v>0</v>
      </c>
      <c r="Q84" s="173"/>
      <c r="R84" s="173">
        <v>0</v>
      </c>
      <c r="S84" s="167">
        <f t="shared" si="23"/>
        <v>0</v>
      </c>
      <c r="X84">
        <v>0</v>
      </c>
      <c r="Z84">
        <v>0</v>
      </c>
    </row>
    <row r="85" spans="1:26">
      <c r="A85" s="156"/>
      <c r="B85" s="156"/>
      <c r="C85" s="156"/>
      <c r="D85" s="156" t="s">
        <v>68</v>
      </c>
      <c r="E85" s="156"/>
      <c r="F85" s="167"/>
      <c r="G85" s="159">
        <f>ROUND((SUM(L76:L84))/1,2)</f>
        <v>0</v>
      </c>
      <c r="H85" s="159">
        <f>ROUND((SUM(M76:M84))/1,2)</f>
        <v>0</v>
      </c>
      <c r="I85" s="159">
        <f>ROUND((SUM(I76:I84))/1,2)</f>
        <v>0</v>
      </c>
      <c r="J85" s="156"/>
      <c r="K85" s="156"/>
      <c r="L85" s="156">
        <f>ROUND((SUM(L76:L84))/1,2)</f>
        <v>0</v>
      </c>
      <c r="M85" s="156">
        <f>ROUND((SUM(M76:M84))/1,2)</f>
        <v>0</v>
      </c>
      <c r="N85" s="156"/>
      <c r="O85" s="156"/>
      <c r="P85" s="174">
        <f>ROUND((SUM(P76:P84))/1,2)</f>
        <v>0.38</v>
      </c>
      <c r="Q85" s="153"/>
      <c r="R85" s="153"/>
      <c r="S85" s="174">
        <f>ROUND((SUM(S76:S84))/1,2)</f>
        <v>0</v>
      </c>
      <c r="T85" s="153"/>
      <c r="U85" s="153"/>
      <c r="V85" s="153"/>
      <c r="W85" s="153"/>
      <c r="X85" s="153"/>
      <c r="Y85" s="153"/>
      <c r="Z85" s="153"/>
    </row>
    <row r="86" spans="1:26">
      <c r="A86" s="1"/>
      <c r="B86" s="1"/>
      <c r="C86" s="1"/>
      <c r="D86" s="1"/>
      <c r="E86" s="1"/>
      <c r="F86" s="163"/>
      <c r="G86" s="149"/>
      <c r="H86" s="149"/>
      <c r="I86" s="149"/>
      <c r="J86" s="1"/>
      <c r="K86" s="1"/>
      <c r="L86" s="1"/>
      <c r="M86" s="1"/>
      <c r="N86" s="1"/>
      <c r="O86" s="1"/>
      <c r="P86" s="1"/>
      <c r="S86" s="1"/>
    </row>
    <row r="87" spans="1:26">
      <c r="A87" s="156"/>
      <c r="B87" s="156"/>
      <c r="C87" s="156"/>
      <c r="D87" s="156" t="s">
        <v>69</v>
      </c>
      <c r="E87" s="156"/>
      <c r="F87" s="167"/>
      <c r="G87" s="157"/>
      <c r="H87" s="157"/>
      <c r="I87" s="157"/>
      <c r="J87" s="156"/>
      <c r="K87" s="156"/>
      <c r="L87" s="156"/>
      <c r="M87" s="156"/>
      <c r="N87" s="156"/>
      <c r="O87" s="156"/>
      <c r="P87" s="156"/>
      <c r="Q87" s="153"/>
      <c r="R87" s="153"/>
      <c r="S87" s="156"/>
      <c r="T87" s="153"/>
      <c r="U87" s="153"/>
      <c r="V87" s="153"/>
      <c r="W87" s="153"/>
      <c r="X87" s="153"/>
      <c r="Y87" s="153"/>
      <c r="Z87" s="153"/>
    </row>
    <row r="88" spans="1:26" ht="24.95" customHeight="1">
      <c r="A88" s="171"/>
      <c r="B88" s="168" t="s">
        <v>117</v>
      </c>
      <c r="C88" s="172" t="s">
        <v>233</v>
      </c>
      <c r="D88" s="168" t="s">
        <v>234</v>
      </c>
      <c r="E88" s="168" t="s">
        <v>146</v>
      </c>
      <c r="F88" s="169">
        <v>231.07599443715992</v>
      </c>
      <c r="G88" s="170"/>
      <c r="H88" s="170"/>
      <c r="I88" s="170">
        <f>ROUND(F88*(G88+H88),2)</f>
        <v>0</v>
      </c>
      <c r="J88" s="168">
        <f>ROUND(F88*(N88),2)</f>
        <v>0</v>
      </c>
      <c r="K88" s="1">
        <f>ROUND(F88*(O88),2)</f>
        <v>0</v>
      </c>
      <c r="L88" s="1"/>
      <c r="M88" s="1">
        <f>ROUND(F88*(G88+H88),2)</f>
        <v>0</v>
      </c>
      <c r="N88" s="1">
        <v>0</v>
      </c>
      <c r="O88" s="1"/>
      <c r="P88" s="167">
        <f>ROUND(F88*(R88),3)</f>
        <v>0</v>
      </c>
      <c r="Q88" s="173"/>
      <c r="R88" s="173">
        <v>0</v>
      </c>
      <c r="S88" s="167">
        <f>ROUND(F88*(X88),3)</f>
        <v>0</v>
      </c>
      <c r="X88">
        <v>0</v>
      </c>
      <c r="Z88">
        <v>0</v>
      </c>
    </row>
    <row r="89" spans="1:26">
      <c r="A89" s="156"/>
      <c r="B89" s="156"/>
      <c r="C89" s="156"/>
      <c r="D89" s="156" t="s">
        <v>69</v>
      </c>
      <c r="E89" s="156"/>
      <c r="F89" s="167"/>
      <c r="G89" s="159">
        <f>ROUND((SUM(L87:L88))/1,2)</f>
        <v>0</v>
      </c>
      <c r="H89" s="159">
        <f>ROUND((SUM(M87:M88))/1,2)</f>
        <v>0</v>
      </c>
      <c r="I89" s="159">
        <f>ROUND((SUM(I87:I88))/1,2)</f>
        <v>0</v>
      </c>
      <c r="J89" s="156"/>
      <c r="K89" s="156"/>
      <c r="L89" s="156">
        <f>ROUND((SUM(L87:L88))/1,2)</f>
        <v>0</v>
      </c>
      <c r="M89" s="156">
        <f>ROUND((SUM(M87:M88))/1,2)</f>
        <v>0</v>
      </c>
      <c r="N89" s="156"/>
      <c r="O89" s="156"/>
      <c r="P89" s="174">
        <f>ROUND((SUM(P87:P88))/1,2)</f>
        <v>0</v>
      </c>
      <c r="Q89" s="153"/>
      <c r="R89" s="153"/>
      <c r="S89" s="174">
        <f>ROUND((SUM(S87:S88))/1,2)</f>
        <v>0</v>
      </c>
      <c r="T89" s="153"/>
      <c r="U89" s="153"/>
      <c r="V89" s="153"/>
      <c r="W89" s="153"/>
      <c r="X89" s="153"/>
      <c r="Y89" s="153"/>
      <c r="Z89" s="153"/>
    </row>
    <row r="90" spans="1:26">
      <c r="A90" s="1"/>
      <c r="B90" s="1"/>
      <c r="C90" s="1"/>
      <c r="D90" s="1"/>
      <c r="E90" s="1"/>
      <c r="F90" s="163"/>
      <c r="G90" s="149"/>
      <c r="H90" s="149"/>
      <c r="I90" s="149"/>
      <c r="J90" s="1"/>
      <c r="K90" s="1"/>
      <c r="L90" s="1"/>
      <c r="M90" s="1"/>
      <c r="N90" s="1"/>
      <c r="O90" s="1"/>
      <c r="P90" s="1"/>
      <c r="S90" s="1"/>
    </row>
    <row r="91" spans="1:26">
      <c r="A91" s="156"/>
      <c r="B91" s="156"/>
      <c r="C91" s="156"/>
      <c r="D91" s="2" t="s">
        <v>62</v>
      </c>
      <c r="E91" s="156"/>
      <c r="F91" s="167"/>
      <c r="G91" s="159">
        <f>ROUND((SUM(L9:L90))/2,2)</f>
        <v>0</v>
      </c>
      <c r="H91" s="159">
        <f>ROUND((SUM(M9:M90))/2,2)</f>
        <v>0</v>
      </c>
      <c r="I91" s="159">
        <f>ROUND((SUM(I9:I90))/2,2)</f>
        <v>0</v>
      </c>
      <c r="J91" s="157"/>
      <c r="K91" s="156"/>
      <c r="L91" s="157">
        <f>ROUND((SUM(L9:L90))/2,2)</f>
        <v>0</v>
      </c>
      <c r="M91" s="157">
        <f>ROUND((SUM(M9:M90))/2,2)</f>
        <v>0</v>
      </c>
      <c r="N91" s="156"/>
      <c r="O91" s="156"/>
      <c r="P91" s="174">
        <f>ROUND((SUM(P9:P90))/2,2)</f>
        <v>236.85</v>
      </c>
      <c r="S91" s="174">
        <f>ROUND((SUM(S9:S90))/2,2)</f>
        <v>0</v>
      </c>
    </row>
    <row r="92" spans="1:26">
      <c r="A92" s="1"/>
      <c r="B92" s="1"/>
      <c r="C92" s="1"/>
      <c r="D92" s="1"/>
      <c r="E92" s="1"/>
      <c r="F92" s="163"/>
      <c r="G92" s="149"/>
      <c r="H92" s="149"/>
      <c r="I92" s="149"/>
      <c r="J92" s="1"/>
      <c r="K92" s="1"/>
      <c r="L92" s="1"/>
      <c r="M92" s="1"/>
      <c r="N92" s="1"/>
      <c r="O92" s="1"/>
      <c r="P92" s="1"/>
      <c r="S92" s="1"/>
    </row>
    <row r="93" spans="1:26">
      <c r="A93" s="156"/>
      <c r="B93" s="156"/>
      <c r="C93" s="156"/>
      <c r="D93" s="2" t="s">
        <v>70</v>
      </c>
      <c r="E93" s="156"/>
      <c r="F93" s="167"/>
      <c r="G93" s="157"/>
      <c r="H93" s="157"/>
      <c r="I93" s="157"/>
      <c r="J93" s="156"/>
      <c r="K93" s="156"/>
      <c r="L93" s="156"/>
      <c r="M93" s="156"/>
      <c r="N93" s="156"/>
      <c r="O93" s="156"/>
      <c r="P93" s="156"/>
      <c r="Q93" s="153"/>
      <c r="R93" s="153"/>
      <c r="S93" s="156"/>
      <c r="T93" s="153"/>
      <c r="U93" s="153"/>
      <c r="V93" s="153"/>
      <c r="W93" s="153"/>
      <c r="X93" s="153"/>
      <c r="Y93" s="153"/>
      <c r="Z93" s="153"/>
    </row>
    <row r="94" spans="1:26">
      <c r="A94" s="156"/>
      <c r="B94" s="156"/>
      <c r="C94" s="156"/>
      <c r="D94" s="156" t="s">
        <v>71</v>
      </c>
      <c r="E94" s="156"/>
      <c r="F94" s="16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3"/>
      <c r="R94" s="153"/>
      <c r="S94" s="156"/>
      <c r="T94" s="153"/>
      <c r="U94" s="153"/>
      <c r="V94" s="153"/>
      <c r="W94" s="153"/>
      <c r="X94" s="153"/>
      <c r="Y94" s="153"/>
      <c r="Z94" s="153"/>
    </row>
    <row r="95" spans="1:26" ht="24.95" customHeight="1">
      <c r="A95" s="171"/>
      <c r="B95" s="168" t="s">
        <v>235</v>
      </c>
      <c r="C95" s="172" t="s">
        <v>236</v>
      </c>
      <c r="D95" s="168" t="s">
        <v>237</v>
      </c>
      <c r="E95" s="168" t="s">
        <v>122</v>
      </c>
      <c r="F95" s="169">
        <v>128.69</v>
      </c>
      <c r="G95" s="170"/>
      <c r="H95" s="170"/>
      <c r="I95" s="170">
        <f>ROUND(F95*(G95+H95),2)</f>
        <v>0</v>
      </c>
      <c r="J95" s="168">
        <f>ROUND(F95*(N95),2)</f>
        <v>0</v>
      </c>
      <c r="K95" s="1">
        <f>ROUND(F95*(O95),2)</f>
        <v>0</v>
      </c>
      <c r="L95" s="1"/>
      <c r="M95" s="1">
        <f>ROUND(F95*(G95+H95),2)</f>
        <v>0</v>
      </c>
      <c r="N95" s="1">
        <v>0</v>
      </c>
      <c r="O95" s="1"/>
      <c r="P95" s="167">
        <f>ROUND(F95*(R95),3)</f>
        <v>0</v>
      </c>
      <c r="Q95" s="173"/>
      <c r="R95" s="173">
        <v>0</v>
      </c>
      <c r="S95" s="167">
        <f>ROUND(F95*(X95),3)</f>
        <v>0</v>
      </c>
      <c r="X95">
        <v>0</v>
      </c>
      <c r="Z95">
        <v>0</v>
      </c>
    </row>
    <row r="96" spans="1:26" ht="24.95" customHeight="1">
      <c r="A96" s="171"/>
      <c r="B96" s="168" t="s">
        <v>235</v>
      </c>
      <c r="C96" s="172" t="s">
        <v>238</v>
      </c>
      <c r="D96" s="168" t="s">
        <v>239</v>
      </c>
      <c r="E96" s="168" t="s">
        <v>122</v>
      </c>
      <c r="F96" s="169">
        <v>257.38</v>
      </c>
      <c r="G96" s="170"/>
      <c r="H96" s="170"/>
      <c r="I96" s="170">
        <f>ROUND(F96*(G96+H96),2)</f>
        <v>0</v>
      </c>
      <c r="J96" s="168">
        <f>ROUND(F96*(N96),2)</f>
        <v>0</v>
      </c>
      <c r="K96" s="1">
        <f>ROUND(F96*(O96),2)</f>
        <v>0</v>
      </c>
      <c r="L96" s="1"/>
      <c r="M96" s="1">
        <f>ROUND(F96*(G96+H96),2)</f>
        <v>0</v>
      </c>
      <c r="N96" s="1">
        <v>0</v>
      </c>
      <c r="O96" s="1"/>
      <c r="P96" s="167">
        <f>ROUND(F96*(R96),3)</f>
        <v>0.10299999999999999</v>
      </c>
      <c r="Q96" s="173"/>
      <c r="R96" s="173">
        <v>4.0000000000000002E-4</v>
      </c>
      <c r="S96" s="167">
        <f>ROUND(F96*(X96),3)</f>
        <v>0</v>
      </c>
      <c r="X96">
        <v>0</v>
      </c>
      <c r="Z96">
        <v>0</v>
      </c>
    </row>
    <row r="97" spans="1:26" ht="24.95" customHeight="1">
      <c r="A97" s="171"/>
      <c r="B97" s="168" t="s">
        <v>235</v>
      </c>
      <c r="C97" s="172" t="s">
        <v>240</v>
      </c>
      <c r="D97" s="168" t="s">
        <v>241</v>
      </c>
      <c r="E97" s="168" t="s">
        <v>242</v>
      </c>
      <c r="F97" s="169">
        <v>2.9000000000000004</v>
      </c>
      <c r="G97" s="170"/>
      <c r="H97" s="170"/>
      <c r="I97" s="170">
        <f>ROUND(F97*(G97+H97),2)</f>
        <v>0</v>
      </c>
      <c r="J97" s="168">
        <f>ROUND(F97*(N97),2)</f>
        <v>0</v>
      </c>
      <c r="K97" s="1">
        <f>ROUND(F97*(O97),2)</f>
        <v>0</v>
      </c>
      <c r="L97" s="1"/>
      <c r="M97" s="1">
        <f>ROUND(F97*(G97+H97),2)</f>
        <v>0</v>
      </c>
      <c r="N97" s="1">
        <v>0</v>
      </c>
      <c r="O97" s="1"/>
      <c r="P97" s="167">
        <f>ROUND(F97*(R97),3)</f>
        <v>0</v>
      </c>
      <c r="Q97" s="173"/>
      <c r="R97" s="173">
        <v>0</v>
      </c>
      <c r="S97" s="167">
        <f>ROUND(F97*(X97),3)</f>
        <v>0</v>
      </c>
      <c r="X97">
        <v>0</v>
      </c>
      <c r="Z97">
        <v>0</v>
      </c>
    </row>
    <row r="98" spans="1:26" ht="24.95" customHeight="1">
      <c r="A98" s="171"/>
      <c r="B98" s="168" t="s">
        <v>243</v>
      </c>
      <c r="C98" s="172" t="s">
        <v>244</v>
      </c>
      <c r="D98" s="168" t="s">
        <v>245</v>
      </c>
      <c r="E98" s="168" t="s">
        <v>146</v>
      </c>
      <c r="F98" s="169">
        <v>3.2000000000000001E-2</v>
      </c>
      <c r="G98" s="170"/>
      <c r="H98" s="170"/>
      <c r="I98" s="170">
        <f>ROUND(F98*(G98+H98),2)</f>
        <v>0</v>
      </c>
      <c r="J98" s="168">
        <f>ROUND(F98*(N98),2)</f>
        <v>0</v>
      </c>
      <c r="K98" s="1">
        <f>ROUND(F98*(O98),2)</f>
        <v>0</v>
      </c>
      <c r="L98" s="1"/>
      <c r="M98" s="1">
        <f>ROUND(F98*(G98+H98),2)</f>
        <v>0</v>
      </c>
      <c r="N98" s="1">
        <v>0</v>
      </c>
      <c r="O98" s="1"/>
      <c r="P98" s="167">
        <f>ROUND(F98*(R98),3)</f>
        <v>3.2000000000000001E-2</v>
      </c>
      <c r="Q98" s="173"/>
      <c r="R98" s="173">
        <v>1</v>
      </c>
      <c r="S98" s="167">
        <f>ROUND(F98*(X98),3)</f>
        <v>0</v>
      </c>
      <c r="X98">
        <v>0</v>
      </c>
      <c r="Z98">
        <v>0</v>
      </c>
    </row>
    <row r="99" spans="1:26" ht="24.95" customHeight="1">
      <c r="A99" s="171"/>
      <c r="B99" s="168" t="s">
        <v>246</v>
      </c>
      <c r="C99" s="172" t="s">
        <v>247</v>
      </c>
      <c r="D99" s="168" t="s">
        <v>248</v>
      </c>
      <c r="E99" s="168" t="s">
        <v>122</v>
      </c>
      <c r="F99" s="169">
        <v>257.38</v>
      </c>
      <c r="G99" s="170"/>
      <c r="H99" s="170"/>
      <c r="I99" s="170">
        <f>ROUND(F99*(G99+H99),2)</f>
        <v>0</v>
      </c>
      <c r="J99" s="168">
        <f>ROUND(F99*(N99),2)</f>
        <v>0</v>
      </c>
      <c r="K99" s="1">
        <f>ROUND(F99*(O99),2)</f>
        <v>0</v>
      </c>
      <c r="L99" s="1"/>
      <c r="M99" s="1">
        <f>ROUND(F99*(G99+H99),2)</f>
        <v>0</v>
      </c>
      <c r="N99" s="1">
        <v>0</v>
      </c>
      <c r="O99" s="1"/>
      <c r="P99" s="167">
        <f>ROUND(F99*(R99),3)</f>
        <v>1.0940000000000001</v>
      </c>
      <c r="Q99" s="173"/>
      <c r="R99" s="173">
        <v>4.2500000000000003E-3</v>
      </c>
      <c r="S99" s="167">
        <f>ROUND(F99*(X99),3)</f>
        <v>0</v>
      </c>
      <c r="X99">
        <v>0</v>
      </c>
      <c r="Z99">
        <v>0</v>
      </c>
    </row>
    <row r="100" spans="1:26">
      <c r="A100" s="156"/>
      <c r="B100" s="156"/>
      <c r="C100" s="156"/>
      <c r="D100" s="156" t="s">
        <v>71</v>
      </c>
      <c r="E100" s="156"/>
      <c r="F100" s="167"/>
      <c r="G100" s="159">
        <f>ROUND((SUM(L94:L99))/1,2)</f>
        <v>0</v>
      </c>
      <c r="H100" s="159">
        <f>ROUND((SUM(M94:M99))/1,2)</f>
        <v>0</v>
      </c>
      <c r="I100" s="159">
        <f>ROUND((SUM(I94:I99))/1,2)</f>
        <v>0</v>
      </c>
      <c r="J100" s="156"/>
      <c r="K100" s="156"/>
      <c r="L100" s="156">
        <f>ROUND((SUM(L94:L99))/1,2)</f>
        <v>0</v>
      </c>
      <c r="M100" s="156">
        <f>ROUND((SUM(M94:M99))/1,2)</f>
        <v>0</v>
      </c>
      <c r="N100" s="156"/>
      <c r="O100" s="156"/>
      <c r="P100" s="174">
        <f>ROUND((SUM(P94:P99))/1,2)</f>
        <v>1.23</v>
      </c>
      <c r="Q100" s="153"/>
      <c r="R100" s="153"/>
      <c r="S100" s="174">
        <f>ROUND((SUM(S94:S99))/1,2)</f>
        <v>0</v>
      </c>
      <c r="T100" s="153"/>
      <c r="U100" s="153"/>
      <c r="V100" s="153"/>
      <c r="W100" s="153"/>
      <c r="X100" s="153"/>
      <c r="Y100" s="153"/>
      <c r="Z100" s="153"/>
    </row>
    <row r="101" spans="1:26">
      <c r="A101" s="1"/>
      <c r="B101" s="1"/>
      <c r="C101" s="1"/>
      <c r="D101" s="1"/>
      <c r="E101" s="1"/>
      <c r="F101" s="163"/>
      <c r="G101" s="149"/>
      <c r="H101" s="149"/>
      <c r="I101" s="149"/>
      <c r="J101" s="1"/>
      <c r="K101" s="1"/>
      <c r="L101" s="1"/>
      <c r="M101" s="1"/>
      <c r="N101" s="1"/>
      <c r="O101" s="1"/>
      <c r="P101" s="1"/>
      <c r="S101" s="1"/>
    </row>
    <row r="102" spans="1:26">
      <c r="A102" s="156"/>
      <c r="B102" s="156"/>
      <c r="C102" s="156"/>
      <c r="D102" s="156" t="s">
        <v>72</v>
      </c>
      <c r="E102" s="156"/>
      <c r="F102" s="167"/>
      <c r="G102" s="157"/>
      <c r="H102" s="157"/>
      <c r="I102" s="157"/>
      <c r="J102" s="156"/>
      <c r="K102" s="156"/>
      <c r="L102" s="156"/>
      <c r="M102" s="156"/>
      <c r="N102" s="156"/>
      <c r="O102" s="156"/>
      <c r="P102" s="156"/>
      <c r="Q102" s="153"/>
      <c r="R102" s="153"/>
      <c r="S102" s="156"/>
      <c r="T102" s="153"/>
      <c r="U102" s="153"/>
      <c r="V102" s="153"/>
      <c r="W102" s="153"/>
      <c r="X102" s="153"/>
      <c r="Y102" s="153"/>
      <c r="Z102" s="153"/>
    </row>
    <row r="103" spans="1:26" ht="24.95" customHeight="1">
      <c r="A103" s="171"/>
      <c r="B103" s="168" t="s">
        <v>249</v>
      </c>
      <c r="C103" s="172" t="s">
        <v>250</v>
      </c>
      <c r="D103" s="168" t="s">
        <v>251</v>
      </c>
      <c r="E103" s="168" t="s">
        <v>122</v>
      </c>
      <c r="F103" s="169">
        <v>114.03</v>
      </c>
      <c r="G103" s="170"/>
      <c r="H103" s="170"/>
      <c r="I103" s="170">
        <f t="shared" ref="I103:I112" si="24">ROUND(F103*(G103+H103),2)</f>
        <v>0</v>
      </c>
      <c r="J103" s="168">
        <f t="shared" ref="J103:J112" si="25">ROUND(F103*(N103),2)</f>
        <v>0</v>
      </c>
      <c r="K103" s="1">
        <f t="shared" ref="K103:K112" si="26">ROUND(F103*(O103),2)</f>
        <v>0</v>
      </c>
      <c r="L103" s="1"/>
      <c r="M103" s="1">
        <f t="shared" ref="M103:M112" si="27">ROUND(F103*(G103+H103),2)</f>
        <v>0</v>
      </c>
      <c r="N103" s="1">
        <v>0</v>
      </c>
      <c r="O103" s="1"/>
      <c r="P103" s="167">
        <f t="shared" ref="P103:P112" si="28">ROUND(F103*(R103),3)</f>
        <v>0</v>
      </c>
      <c r="Q103" s="173"/>
      <c r="R103" s="173">
        <v>0</v>
      </c>
      <c r="S103" s="167">
        <f t="shared" ref="S103:S112" si="29">ROUND(F103*(X103),3)</f>
        <v>0</v>
      </c>
      <c r="X103">
        <v>0</v>
      </c>
      <c r="Z103">
        <v>0</v>
      </c>
    </row>
    <row r="104" spans="1:26" ht="24.95" customHeight="1">
      <c r="A104" s="171"/>
      <c r="B104" s="168" t="s">
        <v>249</v>
      </c>
      <c r="C104" s="172" t="s">
        <v>252</v>
      </c>
      <c r="D104" s="168" t="s">
        <v>253</v>
      </c>
      <c r="E104" s="168" t="s">
        <v>122</v>
      </c>
      <c r="F104" s="169">
        <v>128.69</v>
      </c>
      <c r="G104" s="170"/>
      <c r="H104" s="170"/>
      <c r="I104" s="170">
        <f t="shared" si="24"/>
        <v>0</v>
      </c>
      <c r="J104" s="168">
        <f t="shared" si="25"/>
        <v>0</v>
      </c>
      <c r="K104" s="1">
        <f t="shared" si="26"/>
        <v>0</v>
      </c>
      <c r="L104" s="1"/>
      <c r="M104" s="1">
        <f t="shared" si="27"/>
        <v>0</v>
      </c>
      <c r="N104" s="1">
        <v>0</v>
      </c>
      <c r="O104" s="1"/>
      <c r="P104" s="167">
        <f t="shared" si="28"/>
        <v>6.8000000000000005E-2</v>
      </c>
      <c r="Q104" s="173"/>
      <c r="R104" s="173">
        <v>5.2999999999999998E-4</v>
      </c>
      <c r="S104" s="167">
        <f t="shared" si="29"/>
        <v>0</v>
      </c>
      <c r="X104">
        <v>0</v>
      </c>
      <c r="Z104">
        <v>0</v>
      </c>
    </row>
    <row r="105" spans="1:26" ht="24.95" customHeight="1">
      <c r="A105" s="171"/>
      <c r="B105" s="168" t="s">
        <v>249</v>
      </c>
      <c r="C105" s="172" t="s">
        <v>254</v>
      </c>
      <c r="D105" s="168" t="s">
        <v>255</v>
      </c>
      <c r="E105" s="168" t="s">
        <v>122</v>
      </c>
      <c r="F105" s="169">
        <v>110.81</v>
      </c>
      <c r="G105" s="170"/>
      <c r="H105" s="170"/>
      <c r="I105" s="170">
        <f t="shared" si="24"/>
        <v>0</v>
      </c>
      <c r="J105" s="168">
        <f t="shared" si="25"/>
        <v>0</v>
      </c>
      <c r="K105" s="1">
        <f t="shared" si="26"/>
        <v>0</v>
      </c>
      <c r="L105" s="1"/>
      <c r="M105" s="1">
        <f t="shared" si="27"/>
        <v>0</v>
      </c>
      <c r="N105" s="1">
        <v>0</v>
      </c>
      <c r="O105" s="1"/>
      <c r="P105" s="167">
        <f t="shared" si="28"/>
        <v>3.0000000000000001E-3</v>
      </c>
      <c r="Q105" s="173"/>
      <c r="R105" s="173">
        <v>3.0000000000000001E-5</v>
      </c>
      <c r="S105" s="167">
        <f t="shared" si="29"/>
        <v>0</v>
      </c>
      <c r="X105">
        <v>0</v>
      </c>
      <c r="Z105">
        <v>0</v>
      </c>
    </row>
    <row r="106" spans="1:26" ht="24.95" customHeight="1">
      <c r="A106" s="171"/>
      <c r="B106" s="168" t="s">
        <v>249</v>
      </c>
      <c r="C106" s="172" t="s">
        <v>256</v>
      </c>
      <c r="D106" s="168" t="s">
        <v>257</v>
      </c>
      <c r="E106" s="168" t="s">
        <v>200</v>
      </c>
      <c r="F106" s="169">
        <v>128.69</v>
      </c>
      <c r="G106" s="170"/>
      <c r="H106" s="170"/>
      <c r="I106" s="170">
        <f t="shared" si="24"/>
        <v>0</v>
      </c>
      <c r="J106" s="168">
        <f t="shared" si="25"/>
        <v>0</v>
      </c>
      <c r="K106" s="1">
        <f t="shared" si="26"/>
        <v>0</v>
      </c>
      <c r="L106" s="1"/>
      <c r="M106" s="1">
        <f t="shared" si="27"/>
        <v>0</v>
      </c>
      <c r="N106" s="1">
        <v>0</v>
      </c>
      <c r="O106" s="1"/>
      <c r="P106" s="167">
        <f t="shared" si="28"/>
        <v>0</v>
      </c>
      <c r="Q106" s="173"/>
      <c r="R106" s="173">
        <v>0</v>
      </c>
      <c r="S106" s="167">
        <f t="shared" si="29"/>
        <v>0</v>
      </c>
      <c r="X106">
        <v>0</v>
      </c>
      <c r="Z106">
        <v>0</v>
      </c>
    </row>
    <row r="107" spans="1:26" ht="24.95" customHeight="1">
      <c r="A107" s="171"/>
      <c r="B107" s="168" t="s">
        <v>258</v>
      </c>
      <c r="C107" s="172" t="s">
        <v>259</v>
      </c>
      <c r="D107" s="168" t="s">
        <v>260</v>
      </c>
      <c r="E107" s="168" t="s">
        <v>242</v>
      </c>
      <c r="F107" s="169">
        <v>1.5</v>
      </c>
      <c r="G107" s="170"/>
      <c r="H107" s="170"/>
      <c r="I107" s="170">
        <f t="shared" si="24"/>
        <v>0</v>
      </c>
      <c r="J107" s="168">
        <f t="shared" si="25"/>
        <v>0</v>
      </c>
      <c r="K107" s="1">
        <f t="shared" si="26"/>
        <v>0</v>
      </c>
      <c r="L107" s="1"/>
      <c r="M107" s="1">
        <f t="shared" si="27"/>
        <v>0</v>
      </c>
      <c r="N107" s="1">
        <v>0</v>
      </c>
      <c r="O107" s="1"/>
      <c r="P107" s="167">
        <f t="shared" si="28"/>
        <v>0</v>
      </c>
      <c r="Q107" s="173"/>
      <c r="R107" s="173">
        <v>0</v>
      </c>
      <c r="S107" s="167">
        <f t="shared" si="29"/>
        <v>0</v>
      </c>
      <c r="X107">
        <v>0</v>
      </c>
      <c r="Z107">
        <v>0</v>
      </c>
    </row>
    <row r="108" spans="1:26" ht="24.95" customHeight="1">
      <c r="A108" s="171"/>
      <c r="B108" s="168" t="s">
        <v>261</v>
      </c>
      <c r="C108" s="172" t="s">
        <v>262</v>
      </c>
      <c r="D108" s="168" t="s">
        <v>263</v>
      </c>
      <c r="E108" s="168" t="s">
        <v>200</v>
      </c>
      <c r="F108" s="169">
        <v>128.69</v>
      </c>
      <c r="G108" s="170"/>
      <c r="H108" s="170"/>
      <c r="I108" s="170">
        <f t="shared" si="24"/>
        <v>0</v>
      </c>
      <c r="J108" s="168">
        <f t="shared" si="25"/>
        <v>0</v>
      </c>
      <c r="K108" s="1">
        <f t="shared" si="26"/>
        <v>0</v>
      </c>
      <c r="L108" s="1"/>
      <c r="M108" s="1">
        <f t="shared" si="27"/>
        <v>0</v>
      </c>
      <c r="N108" s="1">
        <v>0</v>
      </c>
      <c r="O108" s="1"/>
      <c r="P108" s="167">
        <f t="shared" si="28"/>
        <v>0</v>
      </c>
      <c r="Q108" s="173"/>
      <c r="R108" s="173">
        <v>0</v>
      </c>
      <c r="S108" s="167">
        <f t="shared" si="29"/>
        <v>0</v>
      </c>
      <c r="X108">
        <v>0</v>
      </c>
      <c r="Z108">
        <v>0</v>
      </c>
    </row>
    <row r="109" spans="1:26" ht="24.95" customHeight="1">
      <c r="A109" s="171"/>
      <c r="B109" s="168" t="s">
        <v>261</v>
      </c>
      <c r="C109" s="172" t="s">
        <v>264</v>
      </c>
      <c r="D109" s="168" t="s">
        <v>265</v>
      </c>
      <c r="E109" s="168" t="s">
        <v>200</v>
      </c>
      <c r="F109" s="169">
        <v>121.89</v>
      </c>
      <c r="G109" s="170"/>
      <c r="H109" s="170"/>
      <c r="I109" s="170">
        <f t="shared" si="24"/>
        <v>0</v>
      </c>
      <c r="J109" s="168">
        <f t="shared" si="25"/>
        <v>0</v>
      </c>
      <c r="K109" s="1">
        <f t="shared" si="26"/>
        <v>0</v>
      </c>
      <c r="L109" s="1"/>
      <c r="M109" s="1">
        <f t="shared" si="27"/>
        <v>0</v>
      </c>
      <c r="N109" s="1">
        <v>0</v>
      </c>
      <c r="O109" s="1"/>
      <c r="P109" s="167">
        <f t="shared" si="28"/>
        <v>0</v>
      </c>
      <c r="Q109" s="173"/>
      <c r="R109" s="173">
        <v>0</v>
      </c>
      <c r="S109" s="167">
        <f t="shared" si="29"/>
        <v>0</v>
      </c>
      <c r="X109">
        <v>0</v>
      </c>
      <c r="Z109">
        <v>0</v>
      </c>
    </row>
    <row r="110" spans="1:26" ht="24.95" customHeight="1">
      <c r="A110" s="171"/>
      <c r="B110" s="168" t="s">
        <v>261</v>
      </c>
      <c r="C110" s="172" t="s">
        <v>266</v>
      </c>
      <c r="D110" s="168" t="s">
        <v>267</v>
      </c>
      <c r="E110" s="168" t="s">
        <v>200</v>
      </c>
      <c r="F110" s="169">
        <v>110.81</v>
      </c>
      <c r="G110" s="170"/>
      <c r="H110" s="170"/>
      <c r="I110" s="170">
        <f t="shared" si="24"/>
        <v>0</v>
      </c>
      <c r="J110" s="168">
        <f t="shared" si="25"/>
        <v>0</v>
      </c>
      <c r="K110" s="1">
        <f t="shared" si="26"/>
        <v>0</v>
      </c>
      <c r="L110" s="1"/>
      <c r="M110" s="1">
        <f t="shared" si="27"/>
        <v>0</v>
      </c>
      <c r="N110" s="1">
        <v>0</v>
      </c>
      <c r="O110" s="1"/>
      <c r="P110" s="167">
        <f t="shared" si="28"/>
        <v>0</v>
      </c>
      <c r="Q110" s="173"/>
      <c r="R110" s="173">
        <v>0</v>
      </c>
      <c r="S110" s="167">
        <f t="shared" si="29"/>
        <v>0</v>
      </c>
      <c r="X110">
        <v>0</v>
      </c>
      <c r="Z110">
        <v>0</v>
      </c>
    </row>
    <row r="111" spans="1:26" ht="24.95" customHeight="1">
      <c r="A111" s="171"/>
      <c r="B111" s="168" t="s">
        <v>246</v>
      </c>
      <c r="C111" s="172" t="s">
        <v>268</v>
      </c>
      <c r="D111" s="168" t="s">
        <v>269</v>
      </c>
      <c r="E111" s="168" t="s">
        <v>122</v>
      </c>
      <c r="F111" s="169">
        <v>114.03</v>
      </c>
      <c r="G111" s="170"/>
      <c r="H111" s="170"/>
      <c r="I111" s="170">
        <f t="shared" si="24"/>
        <v>0</v>
      </c>
      <c r="J111" s="168">
        <f t="shared" si="25"/>
        <v>0</v>
      </c>
      <c r="K111" s="1">
        <f t="shared" si="26"/>
        <v>0</v>
      </c>
      <c r="L111" s="1"/>
      <c r="M111" s="1">
        <f t="shared" si="27"/>
        <v>0</v>
      </c>
      <c r="N111" s="1">
        <v>0</v>
      </c>
      <c r="O111" s="1"/>
      <c r="P111" s="167">
        <f t="shared" si="28"/>
        <v>0.73</v>
      </c>
      <c r="Q111" s="173"/>
      <c r="R111" s="173">
        <v>6.4000000000000003E-3</v>
      </c>
      <c r="S111" s="167">
        <f t="shared" si="29"/>
        <v>0</v>
      </c>
      <c r="X111">
        <v>0</v>
      </c>
      <c r="Z111">
        <v>0</v>
      </c>
    </row>
    <row r="112" spans="1:26" ht="24.95" customHeight="1">
      <c r="A112" s="171"/>
      <c r="B112" s="168" t="s">
        <v>246</v>
      </c>
      <c r="C112" s="172" t="s">
        <v>270</v>
      </c>
      <c r="D112" s="168" t="s">
        <v>271</v>
      </c>
      <c r="E112" s="168" t="s">
        <v>122</v>
      </c>
      <c r="F112" s="169">
        <v>128.69</v>
      </c>
      <c r="G112" s="170"/>
      <c r="H112" s="170"/>
      <c r="I112" s="170">
        <f t="shared" si="24"/>
        <v>0</v>
      </c>
      <c r="J112" s="168">
        <f t="shared" si="25"/>
        <v>0</v>
      </c>
      <c r="K112" s="1">
        <f t="shared" si="26"/>
        <v>0</v>
      </c>
      <c r="L112" s="1"/>
      <c r="M112" s="1">
        <f t="shared" si="27"/>
        <v>0</v>
      </c>
      <c r="N112" s="1">
        <v>0</v>
      </c>
      <c r="O112" s="1"/>
      <c r="P112" s="167">
        <f t="shared" si="28"/>
        <v>1.03</v>
      </c>
      <c r="Q112" s="173"/>
      <c r="R112" s="173">
        <v>8.0000000000000002E-3</v>
      </c>
      <c r="S112" s="167">
        <f t="shared" si="29"/>
        <v>0</v>
      </c>
      <c r="X112">
        <v>0</v>
      </c>
      <c r="Z112">
        <v>0</v>
      </c>
    </row>
    <row r="113" spans="1:26">
      <c r="A113" s="156"/>
      <c r="B113" s="156"/>
      <c r="C113" s="156"/>
      <c r="D113" s="156" t="s">
        <v>72</v>
      </c>
      <c r="E113" s="156"/>
      <c r="F113" s="167"/>
      <c r="G113" s="159">
        <f>ROUND((SUM(L102:L112))/1,2)</f>
        <v>0</v>
      </c>
      <c r="H113" s="159">
        <f>ROUND((SUM(M102:M112))/1,2)</f>
        <v>0</v>
      </c>
      <c r="I113" s="159">
        <f>ROUND((SUM(I102:I112))/1,2)</f>
        <v>0</v>
      </c>
      <c r="J113" s="156"/>
      <c r="K113" s="156"/>
      <c r="L113" s="156">
        <f>ROUND((SUM(L102:L112))/1,2)</f>
        <v>0</v>
      </c>
      <c r="M113" s="156">
        <f>ROUND((SUM(M102:M112))/1,2)</f>
        <v>0</v>
      </c>
      <c r="N113" s="156"/>
      <c r="O113" s="156"/>
      <c r="P113" s="174">
        <f>ROUND((SUM(P102:P112))/1,2)</f>
        <v>1.83</v>
      </c>
      <c r="Q113" s="153"/>
      <c r="R113" s="153"/>
      <c r="S113" s="174">
        <f>ROUND((SUM(S102:S112))/1,2)</f>
        <v>0</v>
      </c>
      <c r="T113" s="153"/>
      <c r="U113" s="153"/>
      <c r="V113" s="153"/>
      <c r="W113" s="153"/>
      <c r="X113" s="153"/>
      <c r="Y113" s="153"/>
      <c r="Z113" s="153"/>
    </row>
    <row r="114" spans="1:26">
      <c r="A114" s="1"/>
      <c r="B114" s="1"/>
      <c r="C114" s="1"/>
      <c r="D114" s="1"/>
      <c r="E114" s="1"/>
      <c r="F114" s="163"/>
      <c r="G114" s="149"/>
      <c r="H114" s="149"/>
      <c r="I114" s="149"/>
      <c r="J114" s="1"/>
      <c r="K114" s="1"/>
      <c r="L114" s="1"/>
      <c r="M114" s="1"/>
      <c r="N114" s="1"/>
      <c r="O114" s="1"/>
      <c r="P114" s="1"/>
      <c r="S114" s="1"/>
    </row>
    <row r="115" spans="1:26">
      <c r="A115" s="156"/>
      <c r="B115" s="156"/>
      <c r="C115" s="156"/>
      <c r="D115" s="156" t="s">
        <v>73</v>
      </c>
      <c r="E115" s="156"/>
      <c r="F115" s="167"/>
      <c r="G115" s="157"/>
      <c r="H115" s="157"/>
      <c r="I115" s="157"/>
      <c r="J115" s="156"/>
      <c r="K115" s="156"/>
      <c r="L115" s="156"/>
      <c r="M115" s="156"/>
      <c r="N115" s="156"/>
      <c r="O115" s="156"/>
      <c r="P115" s="156"/>
      <c r="Q115" s="153"/>
      <c r="R115" s="153"/>
      <c r="S115" s="156"/>
      <c r="T115" s="153"/>
      <c r="U115" s="153"/>
      <c r="V115" s="153"/>
      <c r="W115" s="153"/>
      <c r="X115" s="153"/>
      <c r="Y115" s="153"/>
      <c r="Z115" s="153"/>
    </row>
    <row r="116" spans="1:26" ht="24.95" customHeight="1">
      <c r="A116" s="171"/>
      <c r="B116" s="168" t="s">
        <v>272</v>
      </c>
      <c r="C116" s="172" t="s">
        <v>273</v>
      </c>
      <c r="D116" s="168" t="s">
        <v>274</v>
      </c>
      <c r="E116" s="168" t="s">
        <v>275</v>
      </c>
      <c r="F116" s="169">
        <v>1</v>
      </c>
      <c r="G116" s="170"/>
      <c r="H116" s="170"/>
      <c r="I116" s="170">
        <f>ROUND(F116*(G116+H116),2)</f>
        <v>0</v>
      </c>
      <c r="J116" s="168">
        <f>ROUND(F116*(N116),2)</f>
        <v>0</v>
      </c>
      <c r="K116" s="1">
        <f>ROUND(F116*(O116),2)</f>
        <v>0</v>
      </c>
      <c r="L116" s="1"/>
      <c r="M116" s="1">
        <f>ROUND(F116*(G116+H116),2)</f>
        <v>0</v>
      </c>
      <c r="N116" s="1">
        <v>0</v>
      </c>
      <c r="O116" s="1"/>
      <c r="P116" s="167">
        <f>ROUND(F116*(R116),3)</f>
        <v>0</v>
      </c>
      <c r="Q116" s="173"/>
      <c r="R116" s="173">
        <v>0</v>
      </c>
      <c r="S116" s="167">
        <f>ROUND(F116*(X116),3)</f>
        <v>0</v>
      </c>
      <c r="X116">
        <v>0</v>
      </c>
      <c r="Z116">
        <v>0</v>
      </c>
    </row>
    <row r="117" spans="1:26" ht="24.95" customHeight="1">
      <c r="A117" s="171"/>
      <c r="B117" s="168" t="s">
        <v>272</v>
      </c>
      <c r="C117" s="172" t="s">
        <v>276</v>
      </c>
      <c r="D117" s="168" t="s">
        <v>277</v>
      </c>
      <c r="E117" s="168" t="s">
        <v>275</v>
      </c>
      <c r="F117" s="169">
        <v>1</v>
      </c>
      <c r="G117" s="170"/>
      <c r="H117" s="170"/>
      <c r="I117" s="170">
        <f>ROUND(F117*(G117+H117),2)</f>
        <v>0</v>
      </c>
      <c r="J117" s="168">
        <f>ROUND(F117*(N117),2)</f>
        <v>0</v>
      </c>
      <c r="K117" s="1">
        <f>ROUND(F117*(O117),2)</f>
        <v>0</v>
      </c>
      <c r="L117" s="1"/>
      <c r="M117" s="1">
        <f>ROUND(F117*(G117+H117),2)</f>
        <v>0</v>
      </c>
      <c r="N117" s="1">
        <v>0</v>
      </c>
      <c r="O117" s="1"/>
      <c r="P117" s="167">
        <f>ROUND(F117*(R117),3)</f>
        <v>0</v>
      </c>
      <c r="Q117" s="173"/>
      <c r="R117" s="173">
        <v>0</v>
      </c>
      <c r="S117" s="167">
        <f>ROUND(F117*(X117),3)</f>
        <v>0</v>
      </c>
      <c r="X117">
        <v>0</v>
      </c>
      <c r="Z117">
        <v>0</v>
      </c>
    </row>
    <row r="118" spans="1:26">
      <c r="A118" s="156"/>
      <c r="B118" s="156"/>
      <c r="C118" s="156"/>
      <c r="D118" s="156" t="s">
        <v>73</v>
      </c>
      <c r="E118" s="156"/>
      <c r="F118" s="167"/>
      <c r="G118" s="159">
        <f>ROUND((SUM(L115:L117))/1,2)</f>
        <v>0</v>
      </c>
      <c r="H118" s="159">
        <f>ROUND((SUM(M115:M117))/1,2)</f>
        <v>0</v>
      </c>
      <c r="I118" s="159">
        <f>ROUND((SUM(I115:I117))/1,2)</f>
        <v>0</v>
      </c>
      <c r="J118" s="156"/>
      <c r="K118" s="156"/>
      <c r="L118" s="156">
        <f>ROUND((SUM(L115:L117))/1,2)</f>
        <v>0</v>
      </c>
      <c r="M118" s="156">
        <f>ROUND((SUM(M115:M117))/1,2)</f>
        <v>0</v>
      </c>
      <c r="N118" s="156"/>
      <c r="O118" s="156"/>
      <c r="P118" s="174">
        <f>ROUND((SUM(P115:P117))/1,2)</f>
        <v>0</v>
      </c>
      <c r="Q118" s="153"/>
      <c r="R118" s="153"/>
      <c r="S118" s="174">
        <f>ROUND((SUM(S115:S117))/1,2)</f>
        <v>0</v>
      </c>
      <c r="T118" s="153"/>
      <c r="U118" s="153"/>
      <c r="V118" s="153"/>
      <c r="W118" s="153"/>
      <c r="X118" s="153"/>
      <c r="Y118" s="153"/>
      <c r="Z118" s="153"/>
    </row>
    <row r="119" spans="1:26">
      <c r="A119" s="1"/>
      <c r="B119" s="1"/>
      <c r="C119" s="1"/>
      <c r="D119" s="1"/>
      <c r="E119" s="1"/>
      <c r="F119" s="163"/>
      <c r="G119" s="149"/>
      <c r="H119" s="149"/>
      <c r="I119" s="149"/>
      <c r="J119" s="1"/>
      <c r="K119" s="1"/>
      <c r="L119" s="1"/>
      <c r="M119" s="1"/>
      <c r="N119" s="1"/>
      <c r="O119" s="1"/>
      <c r="P119" s="1"/>
      <c r="S119" s="1"/>
    </row>
    <row r="120" spans="1:26">
      <c r="A120" s="156"/>
      <c r="B120" s="156"/>
      <c r="C120" s="156"/>
      <c r="D120" s="156" t="s">
        <v>74</v>
      </c>
      <c r="E120" s="156"/>
      <c r="F120" s="167"/>
      <c r="G120" s="157"/>
      <c r="H120" s="157"/>
      <c r="I120" s="157"/>
      <c r="J120" s="156"/>
      <c r="K120" s="156"/>
      <c r="L120" s="156"/>
      <c r="M120" s="156"/>
      <c r="N120" s="156"/>
      <c r="O120" s="156"/>
      <c r="P120" s="156"/>
      <c r="Q120" s="153"/>
      <c r="R120" s="153"/>
      <c r="S120" s="156"/>
      <c r="T120" s="153"/>
      <c r="U120" s="153"/>
      <c r="V120" s="153"/>
      <c r="W120" s="153"/>
      <c r="X120" s="153"/>
      <c r="Y120" s="153"/>
      <c r="Z120" s="153"/>
    </row>
    <row r="121" spans="1:26" ht="24.95" customHeight="1">
      <c r="A121" s="171"/>
      <c r="B121" s="168" t="s">
        <v>272</v>
      </c>
      <c r="C121" s="172" t="s">
        <v>278</v>
      </c>
      <c r="D121" s="168" t="s">
        <v>279</v>
      </c>
      <c r="E121" s="168" t="s">
        <v>275</v>
      </c>
      <c r="F121" s="169">
        <v>1</v>
      </c>
      <c r="G121" s="170"/>
      <c r="H121" s="170"/>
      <c r="I121" s="170">
        <f>ROUND(F121*(G121+H121),2)</f>
        <v>0</v>
      </c>
      <c r="J121" s="168">
        <f>ROUND(F121*(N121),2)</f>
        <v>0</v>
      </c>
      <c r="K121" s="1">
        <f>ROUND(F121*(O121),2)</f>
        <v>0</v>
      </c>
      <c r="L121" s="1"/>
      <c r="M121" s="1">
        <f>ROUND(F121*(G121+H121),2)</f>
        <v>0</v>
      </c>
      <c r="N121" s="1">
        <v>0</v>
      </c>
      <c r="O121" s="1"/>
      <c r="P121" s="167">
        <f>ROUND(F121*(R121),3)</f>
        <v>0</v>
      </c>
      <c r="Q121" s="173"/>
      <c r="R121" s="173">
        <v>0</v>
      </c>
      <c r="S121" s="167">
        <f>ROUND(F121*(X121),3)</f>
        <v>0</v>
      </c>
      <c r="X121">
        <v>0</v>
      </c>
      <c r="Z121">
        <v>0</v>
      </c>
    </row>
    <row r="122" spans="1:26">
      <c r="A122" s="156"/>
      <c r="B122" s="156"/>
      <c r="C122" s="156"/>
      <c r="D122" s="156" t="s">
        <v>74</v>
      </c>
      <c r="E122" s="156"/>
      <c r="F122" s="167"/>
      <c r="G122" s="159">
        <f>ROUND((SUM(L120:L121))/1,2)</f>
        <v>0</v>
      </c>
      <c r="H122" s="159">
        <f>ROUND((SUM(M120:M121))/1,2)</f>
        <v>0</v>
      </c>
      <c r="I122" s="159">
        <f>ROUND((SUM(I120:I121))/1,2)</f>
        <v>0</v>
      </c>
      <c r="J122" s="156"/>
      <c r="K122" s="156"/>
      <c r="L122" s="156">
        <f>ROUND((SUM(L120:L121))/1,2)</f>
        <v>0</v>
      </c>
      <c r="M122" s="156">
        <f>ROUND((SUM(M120:M121))/1,2)</f>
        <v>0</v>
      </c>
      <c r="N122" s="156"/>
      <c r="O122" s="156"/>
      <c r="P122" s="174">
        <f>ROUND((SUM(P120:P121))/1,2)</f>
        <v>0</v>
      </c>
      <c r="Q122" s="153"/>
      <c r="R122" s="153"/>
      <c r="S122" s="174">
        <f>ROUND((SUM(S120:S121))/1,2)</f>
        <v>0</v>
      </c>
      <c r="T122" s="153"/>
      <c r="U122" s="153"/>
      <c r="V122" s="153"/>
      <c r="W122" s="153"/>
      <c r="X122" s="153"/>
      <c r="Y122" s="153"/>
      <c r="Z122" s="153"/>
    </row>
    <row r="123" spans="1:26">
      <c r="A123" s="1"/>
      <c r="B123" s="1"/>
      <c r="C123" s="1"/>
      <c r="D123" s="1"/>
      <c r="E123" s="1"/>
      <c r="F123" s="163"/>
      <c r="G123" s="149"/>
      <c r="H123" s="149"/>
      <c r="I123" s="149"/>
      <c r="J123" s="1"/>
      <c r="K123" s="1"/>
      <c r="L123" s="1"/>
      <c r="M123" s="1"/>
      <c r="N123" s="1"/>
      <c r="O123" s="1"/>
      <c r="P123" s="1"/>
      <c r="S123" s="1"/>
    </row>
    <row r="124" spans="1:26">
      <c r="A124" s="156"/>
      <c r="B124" s="156"/>
      <c r="C124" s="156"/>
      <c r="D124" s="156" t="s">
        <v>75</v>
      </c>
      <c r="E124" s="156"/>
      <c r="F124" s="167"/>
      <c r="G124" s="157"/>
      <c r="H124" s="157"/>
      <c r="I124" s="157"/>
      <c r="J124" s="156"/>
      <c r="K124" s="156"/>
      <c r="L124" s="156"/>
      <c r="M124" s="156"/>
      <c r="N124" s="156"/>
      <c r="O124" s="156"/>
      <c r="P124" s="156"/>
      <c r="Q124" s="153"/>
      <c r="R124" s="153"/>
      <c r="S124" s="156"/>
      <c r="T124" s="153"/>
      <c r="U124" s="153"/>
      <c r="V124" s="153"/>
      <c r="W124" s="153"/>
      <c r="X124" s="153"/>
      <c r="Y124" s="153"/>
      <c r="Z124" s="153"/>
    </row>
    <row r="125" spans="1:26" ht="24.95" customHeight="1">
      <c r="A125" s="171"/>
      <c r="B125" s="168" t="s">
        <v>280</v>
      </c>
      <c r="C125" s="172" t="s">
        <v>281</v>
      </c>
      <c r="D125" s="168" t="s">
        <v>282</v>
      </c>
      <c r="E125" s="168" t="s">
        <v>211</v>
      </c>
      <c r="F125" s="169">
        <v>159.80000000000001</v>
      </c>
      <c r="G125" s="170"/>
      <c r="H125" s="170"/>
      <c r="I125" s="170">
        <f t="shared" ref="I125:I135" si="30">ROUND(F125*(G125+H125),2)</f>
        <v>0</v>
      </c>
      <c r="J125" s="168">
        <f t="shared" ref="J125:J135" si="31">ROUND(F125*(N125),2)</f>
        <v>0</v>
      </c>
      <c r="K125" s="1">
        <f t="shared" ref="K125:K135" si="32">ROUND(F125*(O125),2)</f>
        <v>0</v>
      </c>
      <c r="L125" s="1"/>
      <c r="M125" s="1">
        <f t="shared" ref="M125:M135" si="33">ROUND(F125*(G125+H125),2)</f>
        <v>0</v>
      </c>
      <c r="N125" s="1">
        <v>0</v>
      </c>
      <c r="O125" s="1"/>
      <c r="P125" s="167">
        <f t="shared" ref="P125:P135" si="34">ROUND(F125*(R125),3)</f>
        <v>0.158</v>
      </c>
      <c r="Q125" s="173"/>
      <c r="R125" s="173">
        <v>9.8999999999999999E-4</v>
      </c>
      <c r="S125" s="167">
        <f t="shared" ref="S125:S135" si="35">ROUND(F125*(X125),3)</f>
        <v>0</v>
      </c>
      <c r="X125">
        <v>0</v>
      </c>
      <c r="Z125">
        <v>0</v>
      </c>
    </row>
    <row r="126" spans="1:26" ht="24.95" customHeight="1">
      <c r="A126" s="171"/>
      <c r="B126" s="168" t="s">
        <v>280</v>
      </c>
      <c r="C126" s="172" t="s">
        <v>283</v>
      </c>
      <c r="D126" s="168" t="s">
        <v>284</v>
      </c>
      <c r="E126" s="168" t="s">
        <v>211</v>
      </c>
      <c r="F126" s="169">
        <v>403.8</v>
      </c>
      <c r="G126" s="170"/>
      <c r="H126" s="170"/>
      <c r="I126" s="170">
        <f t="shared" si="30"/>
        <v>0</v>
      </c>
      <c r="J126" s="168">
        <f t="shared" si="31"/>
        <v>0</v>
      </c>
      <c r="K126" s="1">
        <f t="shared" si="32"/>
        <v>0</v>
      </c>
      <c r="L126" s="1"/>
      <c r="M126" s="1">
        <f t="shared" si="33"/>
        <v>0</v>
      </c>
      <c r="N126" s="1">
        <v>0</v>
      </c>
      <c r="O126" s="1"/>
      <c r="P126" s="167">
        <f t="shared" si="34"/>
        <v>0.4</v>
      </c>
      <c r="Q126" s="173"/>
      <c r="R126" s="173">
        <v>9.8999999999999999E-4</v>
      </c>
      <c r="S126" s="167">
        <f t="shared" si="35"/>
        <v>0</v>
      </c>
      <c r="X126">
        <v>0</v>
      </c>
      <c r="Z126">
        <v>0</v>
      </c>
    </row>
    <row r="127" spans="1:26" ht="24.95" customHeight="1">
      <c r="A127" s="171"/>
      <c r="B127" s="168" t="s">
        <v>280</v>
      </c>
      <c r="C127" s="172" t="s">
        <v>285</v>
      </c>
      <c r="D127" s="168" t="s">
        <v>286</v>
      </c>
      <c r="E127" s="168" t="s">
        <v>122</v>
      </c>
      <c r="F127" s="169">
        <v>74.13</v>
      </c>
      <c r="G127" s="170"/>
      <c r="H127" s="170"/>
      <c r="I127" s="170">
        <f t="shared" si="30"/>
        <v>0</v>
      </c>
      <c r="J127" s="168">
        <f t="shared" si="31"/>
        <v>0</v>
      </c>
      <c r="K127" s="1">
        <f t="shared" si="32"/>
        <v>0</v>
      </c>
      <c r="L127" s="1"/>
      <c r="M127" s="1">
        <f t="shared" si="33"/>
        <v>0</v>
      </c>
      <c r="N127" s="1">
        <v>0</v>
      </c>
      <c r="O127" s="1"/>
      <c r="P127" s="167">
        <f t="shared" si="34"/>
        <v>0</v>
      </c>
      <c r="Q127" s="173"/>
      <c r="R127" s="173">
        <v>0</v>
      </c>
      <c r="S127" s="167">
        <f t="shared" si="35"/>
        <v>0</v>
      </c>
      <c r="X127">
        <v>0</v>
      </c>
      <c r="Z127">
        <v>0</v>
      </c>
    </row>
    <row r="128" spans="1:26" ht="24.95" customHeight="1">
      <c r="A128" s="171"/>
      <c r="B128" s="168" t="s">
        <v>280</v>
      </c>
      <c r="C128" s="172" t="s">
        <v>287</v>
      </c>
      <c r="D128" s="168" t="s">
        <v>288</v>
      </c>
      <c r="E128" s="168" t="s">
        <v>122</v>
      </c>
      <c r="F128" s="169">
        <v>211</v>
      </c>
      <c r="G128" s="170"/>
      <c r="H128" s="170"/>
      <c r="I128" s="170">
        <f t="shared" si="30"/>
        <v>0</v>
      </c>
      <c r="J128" s="168">
        <f t="shared" si="31"/>
        <v>0</v>
      </c>
      <c r="K128" s="1">
        <f t="shared" si="32"/>
        <v>0</v>
      </c>
      <c r="L128" s="1"/>
      <c r="M128" s="1">
        <f t="shared" si="33"/>
        <v>0</v>
      </c>
      <c r="N128" s="1">
        <v>0</v>
      </c>
      <c r="O128" s="1"/>
      <c r="P128" s="167">
        <f t="shared" si="34"/>
        <v>0</v>
      </c>
      <c r="Q128" s="173"/>
      <c r="R128" s="173">
        <v>0</v>
      </c>
      <c r="S128" s="167">
        <f t="shared" si="35"/>
        <v>0</v>
      </c>
      <c r="X128">
        <v>0</v>
      </c>
      <c r="Z128">
        <v>0</v>
      </c>
    </row>
    <row r="129" spans="1:26" ht="35.1" customHeight="1">
      <c r="A129" s="171"/>
      <c r="B129" s="168" t="s">
        <v>280</v>
      </c>
      <c r="C129" s="172" t="s">
        <v>289</v>
      </c>
      <c r="D129" s="168" t="s">
        <v>290</v>
      </c>
      <c r="E129" s="168" t="s">
        <v>102</v>
      </c>
      <c r="F129" s="169">
        <v>14.08</v>
      </c>
      <c r="G129" s="170"/>
      <c r="H129" s="170"/>
      <c r="I129" s="170">
        <f t="shared" si="30"/>
        <v>0</v>
      </c>
      <c r="J129" s="168">
        <f t="shared" si="31"/>
        <v>0</v>
      </c>
      <c r="K129" s="1">
        <f t="shared" si="32"/>
        <v>0</v>
      </c>
      <c r="L129" s="1"/>
      <c r="M129" s="1">
        <f t="shared" si="33"/>
        <v>0</v>
      </c>
      <c r="N129" s="1">
        <v>0</v>
      </c>
      <c r="O129" s="1"/>
      <c r="P129" s="167">
        <f t="shared" si="34"/>
        <v>0.32500000000000001</v>
      </c>
      <c r="Q129" s="173"/>
      <c r="R129" s="173">
        <v>2.3099999999999999E-2</v>
      </c>
      <c r="S129" s="167">
        <f t="shared" si="35"/>
        <v>0</v>
      </c>
      <c r="X129">
        <v>0</v>
      </c>
      <c r="Z129">
        <v>0</v>
      </c>
    </row>
    <row r="130" spans="1:26" ht="24.95" customHeight="1">
      <c r="A130" s="171"/>
      <c r="B130" s="168" t="s">
        <v>280</v>
      </c>
      <c r="C130" s="172" t="s">
        <v>291</v>
      </c>
      <c r="D130" s="168" t="s">
        <v>292</v>
      </c>
      <c r="E130" s="168" t="s">
        <v>211</v>
      </c>
      <c r="F130" s="169">
        <v>149.6</v>
      </c>
      <c r="G130" s="170"/>
      <c r="H130" s="170"/>
      <c r="I130" s="170">
        <f t="shared" si="30"/>
        <v>0</v>
      </c>
      <c r="J130" s="168">
        <f t="shared" si="31"/>
        <v>0</v>
      </c>
      <c r="K130" s="1">
        <f t="shared" si="32"/>
        <v>0</v>
      </c>
      <c r="L130" s="1"/>
      <c r="M130" s="1">
        <f t="shared" si="33"/>
        <v>0</v>
      </c>
      <c r="N130" s="1">
        <v>0</v>
      </c>
      <c r="O130" s="1"/>
      <c r="P130" s="167">
        <f t="shared" si="34"/>
        <v>2.5000000000000001E-2</v>
      </c>
      <c r="Q130" s="173"/>
      <c r="R130" s="173">
        <v>1.7000000000000001E-4</v>
      </c>
      <c r="S130" s="167">
        <f t="shared" si="35"/>
        <v>0</v>
      </c>
      <c r="X130">
        <v>0</v>
      </c>
      <c r="Z130">
        <v>0</v>
      </c>
    </row>
    <row r="131" spans="1:26" ht="24.95" customHeight="1">
      <c r="A131" s="171"/>
      <c r="B131" s="168" t="s">
        <v>280</v>
      </c>
      <c r="C131" s="172" t="s">
        <v>293</v>
      </c>
      <c r="D131" s="168" t="s">
        <v>294</v>
      </c>
      <c r="E131" s="168" t="s">
        <v>102</v>
      </c>
      <c r="F131" s="169">
        <v>3.59</v>
      </c>
      <c r="G131" s="170"/>
      <c r="H131" s="170"/>
      <c r="I131" s="170">
        <f t="shared" si="30"/>
        <v>0</v>
      </c>
      <c r="J131" s="168">
        <f t="shared" si="31"/>
        <v>0</v>
      </c>
      <c r="K131" s="1">
        <f t="shared" si="32"/>
        <v>0</v>
      </c>
      <c r="L131" s="1"/>
      <c r="M131" s="1">
        <f t="shared" si="33"/>
        <v>0</v>
      </c>
      <c r="N131" s="1">
        <v>0</v>
      </c>
      <c r="O131" s="1"/>
      <c r="P131" s="167">
        <f t="shared" si="34"/>
        <v>1.0999999999999999E-2</v>
      </c>
      <c r="Q131" s="173"/>
      <c r="R131" s="173">
        <v>3.1199999999999999E-3</v>
      </c>
      <c r="S131" s="167">
        <f t="shared" si="35"/>
        <v>0</v>
      </c>
      <c r="X131">
        <v>0</v>
      </c>
      <c r="Z131">
        <v>0</v>
      </c>
    </row>
    <row r="132" spans="1:26" ht="24.95" customHeight="1">
      <c r="A132" s="171"/>
      <c r="B132" s="168" t="s">
        <v>280</v>
      </c>
      <c r="C132" s="172" t="s">
        <v>295</v>
      </c>
      <c r="D132" s="168" t="s">
        <v>296</v>
      </c>
      <c r="E132" s="168" t="s">
        <v>242</v>
      </c>
      <c r="F132" s="169">
        <v>5.2</v>
      </c>
      <c r="G132" s="170"/>
      <c r="H132" s="170"/>
      <c r="I132" s="170">
        <f t="shared" si="30"/>
        <v>0</v>
      </c>
      <c r="J132" s="168">
        <f t="shared" si="31"/>
        <v>0</v>
      </c>
      <c r="K132" s="1">
        <f t="shared" si="32"/>
        <v>0</v>
      </c>
      <c r="L132" s="1"/>
      <c r="M132" s="1">
        <f t="shared" si="33"/>
        <v>0</v>
      </c>
      <c r="N132" s="1">
        <v>0</v>
      </c>
      <c r="O132" s="1"/>
      <c r="P132" s="167">
        <f t="shared" si="34"/>
        <v>0</v>
      </c>
      <c r="Q132" s="173"/>
      <c r="R132" s="173">
        <v>0</v>
      </c>
      <c r="S132" s="167">
        <f t="shared" si="35"/>
        <v>0</v>
      </c>
      <c r="X132">
        <v>0</v>
      </c>
      <c r="Z132">
        <v>0</v>
      </c>
    </row>
    <row r="133" spans="1:26" ht="24.95" customHeight="1">
      <c r="A133" s="171"/>
      <c r="B133" s="168" t="s">
        <v>297</v>
      </c>
      <c r="C133" s="172" t="s">
        <v>298</v>
      </c>
      <c r="D133" s="168" t="s">
        <v>299</v>
      </c>
      <c r="E133" s="168" t="s">
        <v>109</v>
      </c>
      <c r="F133" s="169">
        <v>15.074</v>
      </c>
      <c r="G133" s="170"/>
      <c r="H133" s="170"/>
      <c r="I133" s="170">
        <f t="shared" si="30"/>
        <v>0</v>
      </c>
      <c r="J133" s="168">
        <f t="shared" si="31"/>
        <v>0</v>
      </c>
      <c r="K133" s="1">
        <f t="shared" si="32"/>
        <v>0</v>
      </c>
      <c r="L133" s="1"/>
      <c r="M133" s="1">
        <f t="shared" si="33"/>
        <v>0</v>
      </c>
      <c r="N133" s="1">
        <v>0</v>
      </c>
      <c r="O133" s="1"/>
      <c r="P133" s="167">
        <f t="shared" si="34"/>
        <v>0</v>
      </c>
      <c r="Q133" s="173"/>
      <c r="R133" s="173">
        <v>0</v>
      </c>
      <c r="S133" s="167">
        <f t="shared" si="35"/>
        <v>0</v>
      </c>
      <c r="X133">
        <v>0</v>
      </c>
      <c r="Z133">
        <v>0</v>
      </c>
    </row>
    <row r="134" spans="1:26" ht="24.95" customHeight="1">
      <c r="A134" s="171"/>
      <c r="B134" s="168" t="s">
        <v>297</v>
      </c>
      <c r="C134" s="172" t="s">
        <v>300</v>
      </c>
      <c r="D134" s="168" t="s">
        <v>301</v>
      </c>
      <c r="E134" s="168" t="s">
        <v>109</v>
      </c>
      <c r="F134" s="169">
        <v>1.113</v>
      </c>
      <c r="G134" s="170"/>
      <c r="H134" s="170"/>
      <c r="I134" s="170">
        <f t="shared" si="30"/>
        <v>0</v>
      </c>
      <c r="J134" s="168">
        <f t="shared" si="31"/>
        <v>0</v>
      </c>
      <c r="K134" s="1">
        <f t="shared" si="32"/>
        <v>0</v>
      </c>
      <c r="L134" s="1"/>
      <c r="M134" s="1">
        <f t="shared" si="33"/>
        <v>0</v>
      </c>
      <c r="N134" s="1">
        <v>0</v>
      </c>
      <c r="O134" s="1"/>
      <c r="P134" s="167">
        <f t="shared" si="34"/>
        <v>0.61199999999999999</v>
      </c>
      <c r="Q134" s="173"/>
      <c r="R134" s="173">
        <v>0.55000000000000004</v>
      </c>
      <c r="S134" s="167">
        <f t="shared" si="35"/>
        <v>0</v>
      </c>
      <c r="X134">
        <v>0</v>
      </c>
      <c r="Z134">
        <v>0</v>
      </c>
    </row>
    <row r="135" spans="1:26" ht="24.95" customHeight="1">
      <c r="A135" s="171"/>
      <c r="B135" s="168" t="s">
        <v>246</v>
      </c>
      <c r="C135" s="172" t="s">
        <v>302</v>
      </c>
      <c r="D135" s="168" t="s">
        <v>303</v>
      </c>
      <c r="E135" s="168" t="s">
        <v>200</v>
      </c>
      <c r="F135" s="169">
        <v>74.13</v>
      </c>
      <c r="G135" s="170"/>
      <c r="H135" s="170"/>
      <c r="I135" s="170">
        <f t="shared" si="30"/>
        <v>0</v>
      </c>
      <c r="J135" s="168">
        <f t="shared" si="31"/>
        <v>0</v>
      </c>
      <c r="K135" s="1">
        <f t="shared" si="32"/>
        <v>0</v>
      </c>
      <c r="L135" s="1"/>
      <c r="M135" s="1">
        <f t="shared" si="33"/>
        <v>0</v>
      </c>
      <c r="N135" s="1">
        <v>0</v>
      </c>
      <c r="O135" s="1"/>
      <c r="P135" s="167">
        <f t="shared" si="34"/>
        <v>0.72599999999999998</v>
      </c>
      <c r="Q135" s="173"/>
      <c r="R135" s="173">
        <v>9.7999999999999997E-3</v>
      </c>
      <c r="S135" s="167">
        <f t="shared" si="35"/>
        <v>0</v>
      </c>
      <c r="X135">
        <v>0</v>
      </c>
      <c r="Z135">
        <v>0</v>
      </c>
    </row>
    <row r="136" spans="1:26">
      <c r="A136" s="156"/>
      <c r="B136" s="156"/>
      <c r="C136" s="156"/>
      <c r="D136" s="156" t="s">
        <v>75</v>
      </c>
      <c r="E136" s="156"/>
      <c r="F136" s="167"/>
      <c r="G136" s="159">
        <f>ROUND((SUM(L124:L135))/1,2)</f>
        <v>0</v>
      </c>
      <c r="H136" s="159">
        <f>ROUND((SUM(M124:M135))/1,2)</f>
        <v>0</v>
      </c>
      <c r="I136" s="159">
        <f>ROUND((SUM(I124:I135))/1,2)</f>
        <v>0</v>
      </c>
      <c r="J136" s="156"/>
      <c r="K136" s="156"/>
      <c r="L136" s="156">
        <f>ROUND((SUM(L124:L135))/1,2)</f>
        <v>0</v>
      </c>
      <c r="M136" s="156">
        <f>ROUND((SUM(M124:M135))/1,2)</f>
        <v>0</v>
      </c>
      <c r="N136" s="156"/>
      <c r="O136" s="156"/>
      <c r="P136" s="174">
        <f>ROUND((SUM(P124:P135))/1,2)</f>
        <v>2.2599999999999998</v>
      </c>
      <c r="Q136" s="153"/>
      <c r="R136" s="153"/>
      <c r="S136" s="174">
        <f>ROUND((SUM(S124:S135))/1,2)</f>
        <v>0</v>
      </c>
      <c r="T136" s="153"/>
      <c r="U136" s="153"/>
      <c r="V136" s="153"/>
      <c r="W136" s="153"/>
      <c r="X136" s="153"/>
      <c r="Y136" s="153"/>
      <c r="Z136" s="153"/>
    </row>
    <row r="137" spans="1:26">
      <c r="A137" s="1"/>
      <c r="B137" s="1"/>
      <c r="C137" s="1"/>
      <c r="D137" s="1"/>
      <c r="E137" s="1"/>
      <c r="F137" s="163"/>
      <c r="G137" s="149"/>
      <c r="H137" s="149"/>
      <c r="I137" s="149"/>
      <c r="J137" s="1"/>
      <c r="K137" s="1"/>
      <c r="L137" s="1"/>
      <c r="M137" s="1"/>
      <c r="N137" s="1"/>
      <c r="O137" s="1"/>
      <c r="P137" s="1"/>
      <c r="S137" s="1"/>
    </row>
    <row r="138" spans="1:26">
      <c r="A138" s="156"/>
      <c r="B138" s="156"/>
      <c r="C138" s="156"/>
      <c r="D138" s="156" t="s">
        <v>76</v>
      </c>
      <c r="E138" s="156"/>
      <c r="F138" s="167"/>
      <c r="G138" s="157"/>
      <c r="H138" s="157"/>
      <c r="I138" s="157"/>
      <c r="J138" s="156"/>
      <c r="K138" s="156"/>
      <c r="L138" s="156"/>
      <c r="M138" s="156"/>
      <c r="N138" s="156"/>
      <c r="O138" s="156"/>
      <c r="P138" s="156"/>
      <c r="Q138" s="153"/>
      <c r="R138" s="153"/>
      <c r="S138" s="156"/>
      <c r="T138" s="153"/>
      <c r="U138" s="153"/>
      <c r="V138" s="153"/>
      <c r="W138" s="153"/>
      <c r="X138" s="153"/>
      <c r="Y138" s="153"/>
      <c r="Z138" s="153"/>
    </row>
    <row r="139" spans="1:26" ht="24.95" customHeight="1">
      <c r="A139" s="171"/>
      <c r="B139" s="168" t="s">
        <v>304</v>
      </c>
      <c r="C139" s="172" t="s">
        <v>305</v>
      </c>
      <c r="D139" s="168" t="s">
        <v>306</v>
      </c>
      <c r="E139" s="168" t="s">
        <v>122</v>
      </c>
      <c r="F139" s="169">
        <v>221.88</v>
      </c>
      <c r="G139" s="170"/>
      <c r="H139" s="170"/>
      <c r="I139" s="170">
        <f>ROUND(F139*(G139+H139),2)</f>
        <v>0</v>
      </c>
      <c r="J139" s="168">
        <f>ROUND(F139*(N139),2)</f>
        <v>0</v>
      </c>
      <c r="K139" s="1">
        <f>ROUND(F139*(O139),2)</f>
        <v>0</v>
      </c>
      <c r="L139" s="1"/>
      <c r="M139" s="1">
        <f>ROUND(F139*(G139+H139),2)</f>
        <v>0</v>
      </c>
      <c r="N139" s="1">
        <v>0</v>
      </c>
      <c r="O139" s="1"/>
      <c r="P139" s="167">
        <f>ROUND(F139*(R139),3)</f>
        <v>3.7149999999999999</v>
      </c>
      <c r="Q139" s="173"/>
      <c r="R139" s="173">
        <v>1.6744843999999998E-2</v>
      </c>
      <c r="S139" s="167">
        <f>ROUND(F139*(X139),3)</f>
        <v>0</v>
      </c>
      <c r="X139">
        <v>0</v>
      </c>
      <c r="Z139">
        <v>0</v>
      </c>
    </row>
    <row r="140" spans="1:26" ht="24.95" customHeight="1">
      <c r="A140" s="171"/>
      <c r="B140" s="168" t="s">
        <v>304</v>
      </c>
      <c r="C140" s="172" t="s">
        <v>307</v>
      </c>
      <c r="D140" s="168" t="s">
        <v>308</v>
      </c>
      <c r="E140" s="168" t="s">
        <v>242</v>
      </c>
      <c r="F140" s="169">
        <v>0.63121278316461937</v>
      </c>
      <c r="G140" s="170"/>
      <c r="H140" s="170"/>
      <c r="I140" s="170">
        <f>ROUND(F140*(G140+H140),2)</f>
        <v>0</v>
      </c>
      <c r="J140" s="168">
        <f>ROUND(F140*(N140),2)</f>
        <v>0</v>
      </c>
      <c r="K140" s="1">
        <f>ROUND(F140*(O140),2)</f>
        <v>0</v>
      </c>
      <c r="L140" s="1"/>
      <c r="M140" s="1">
        <f>ROUND(F140*(G140+H140),2)</f>
        <v>0</v>
      </c>
      <c r="N140" s="1">
        <v>0</v>
      </c>
      <c r="O140" s="1"/>
      <c r="P140" s="167">
        <f>ROUND(F140*(R140),3)</f>
        <v>0</v>
      </c>
      <c r="Q140" s="173"/>
      <c r="R140" s="173">
        <v>0</v>
      </c>
      <c r="S140" s="167">
        <f>ROUND(F140*(X140),3)</f>
        <v>0</v>
      </c>
      <c r="X140">
        <v>0</v>
      </c>
      <c r="Z140">
        <v>0</v>
      </c>
    </row>
    <row r="141" spans="1:26">
      <c r="A141" s="156"/>
      <c r="B141" s="156"/>
      <c r="C141" s="156"/>
      <c r="D141" s="156" t="s">
        <v>76</v>
      </c>
      <c r="E141" s="156"/>
      <c r="F141" s="167"/>
      <c r="G141" s="159">
        <f>ROUND((SUM(L138:L140))/1,2)</f>
        <v>0</v>
      </c>
      <c r="H141" s="159">
        <f>ROUND((SUM(M138:M140))/1,2)</f>
        <v>0</v>
      </c>
      <c r="I141" s="159">
        <f>ROUND((SUM(I138:I140))/1,2)</f>
        <v>0</v>
      </c>
      <c r="J141" s="156"/>
      <c r="K141" s="156"/>
      <c r="L141" s="156">
        <f>ROUND((SUM(L138:L140))/1,2)</f>
        <v>0</v>
      </c>
      <c r="M141" s="156">
        <f>ROUND((SUM(M138:M140))/1,2)</f>
        <v>0</v>
      </c>
      <c r="N141" s="156"/>
      <c r="O141" s="156"/>
      <c r="P141" s="174">
        <f>ROUND((SUM(P138:P140))/1,2)</f>
        <v>3.72</v>
      </c>
      <c r="Q141" s="153"/>
      <c r="R141" s="153"/>
      <c r="S141" s="174">
        <f>ROUND((SUM(S138:S140))/1,2)</f>
        <v>0</v>
      </c>
      <c r="T141" s="153"/>
      <c r="U141" s="153"/>
      <c r="V141" s="153"/>
      <c r="W141" s="153"/>
      <c r="X141" s="153"/>
      <c r="Y141" s="153"/>
      <c r="Z141" s="153"/>
    </row>
    <row r="142" spans="1:26">
      <c r="A142" s="1"/>
      <c r="B142" s="1"/>
      <c r="C142" s="1"/>
      <c r="D142" s="1"/>
      <c r="E142" s="1"/>
      <c r="F142" s="163"/>
      <c r="G142" s="149"/>
      <c r="H142" s="149"/>
      <c r="I142" s="149"/>
      <c r="J142" s="1"/>
      <c r="K142" s="1"/>
      <c r="L142" s="1"/>
      <c r="M142" s="1"/>
      <c r="N142" s="1"/>
      <c r="O142" s="1"/>
      <c r="P142" s="1"/>
      <c r="S142" s="1"/>
    </row>
    <row r="143" spans="1:26">
      <c r="A143" s="156"/>
      <c r="B143" s="156"/>
      <c r="C143" s="156"/>
      <c r="D143" s="156" t="s">
        <v>77</v>
      </c>
      <c r="E143" s="156"/>
      <c r="F143" s="167"/>
      <c r="G143" s="157"/>
      <c r="H143" s="157"/>
      <c r="I143" s="157"/>
      <c r="J143" s="156"/>
      <c r="K143" s="156"/>
      <c r="L143" s="156"/>
      <c r="M143" s="156"/>
      <c r="N143" s="156"/>
      <c r="O143" s="156"/>
      <c r="P143" s="156"/>
      <c r="Q143" s="153"/>
      <c r="R143" s="153"/>
      <c r="S143" s="156"/>
      <c r="T143" s="153"/>
      <c r="U143" s="153"/>
      <c r="V143" s="153"/>
      <c r="W143" s="153"/>
      <c r="X143" s="153"/>
      <c r="Y143" s="153"/>
      <c r="Z143" s="153"/>
    </row>
    <row r="144" spans="1:26" ht="24.95" customHeight="1">
      <c r="A144" s="171"/>
      <c r="B144" s="168" t="s">
        <v>309</v>
      </c>
      <c r="C144" s="172" t="s">
        <v>310</v>
      </c>
      <c r="D144" s="168" t="s">
        <v>311</v>
      </c>
      <c r="E144" s="168" t="s">
        <v>122</v>
      </c>
      <c r="F144" s="169">
        <v>211</v>
      </c>
      <c r="G144" s="170"/>
      <c r="H144" s="170"/>
      <c r="I144" s="170">
        <f t="shared" ref="I144:I153" si="36">ROUND(F144*(G144+H144),2)</f>
        <v>0</v>
      </c>
      <c r="J144" s="168">
        <f t="shared" ref="J144:J153" si="37">ROUND(F144*(N144),2)</f>
        <v>0</v>
      </c>
      <c r="K144" s="1">
        <f t="shared" ref="K144:K153" si="38">ROUND(F144*(O144),2)</f>
        <v>0</v>
      </c>
      <c r="L144" s="1"/>
      <c r="M144" s="1">
        <f t="shared" ref="M144:M153" si="39">ROUND(F144*(G144+H144),2)</f>
        <v>0</v>
      </c>
      <c r="N144" s="1">
        <v>0</v>
      </c>
      <c r="O144" s="1"/>
      <c r="P144" s="167">
        <f t="shared" ref="P144:P153" si="40">ROUND(F144*(R144),3)</f>
        <v>1.163</v>
      </c>
      <c r="Q144" s="173"/>
      <c r="R144" s="173">
        <v>5.5107000000000003E-3</v>
      </c>
      <c r="S144" s="167">
        <f t="shared" ref="S144:S153" si="41">ROUND(F144*(X144),3)</f>
        <v>0</v>
      </c>
      <c r="X144">
        <v>0</v>
      </c>
      <c r="Z144">
        <v>0</v>
      </c>
    </row>
    <row r="145" spans="1:26" ht="24.95" customHeight="1">
      <c r="A145" s="171"/>
      <c r="B145" s="168" t="s">
        <v>309</v>
      </c>
      <c r="C145" s="172" t="s">
        <v>312</v>
      </c>
      <c r="D145" s="168" t="s">
        <v>313</v>
      </c>
      <c r="E145" s="168" t="s">
        <v>211</v>
      </c>
      <c r="F145" s="169">
        <v>21.5</v>
      </c>
      <c r="G145" s="170"/>
      <c r="H145" s="170"/>
      <c r="I145" s="170">
        <f t="shared" si="36"/>
        <v>0</v>
      </c>
      <c r="J145" s="168">
        <f t="shared" si="37"/>
        <v>0</v>
      </c>
      <c r="K145" s="1">
        <f t="shared" si="38"/>
        <v>0</v>
      </c>
      <c r="L145" s="1"/>
      <c r="M145" s="1">
        <f t="shared" si="39"/>
        <v>0</v>
      </c>
      <c r="N145" s="1">
        <v>0</v>
      </c>
      <c r="O145" s="1"/>
      <c r="P145" s="167">
        <f t="shared" si="40"/>
        <v>0</v>
      </c>
      <c r="Q145" s="173"/>
      <c r="R145" s="173">
        <v>0</v>
      </c>
      <c r="S145" s="167">
        <f t="shared" si="41"/>
        <v>0</v>
      </c>
      <c r="X145">
        <v>0</v>
      </c>
      <c r="Z145">
        <v>0</v>
      </c>
    </row>
    <row r="146" spans="1:26" ht="24.95" customHeight="1">
      <c r="A146" s="171"/>
      <c r="B146" s="168" t="s">
        <v>309</v>
      </c>
      <c r="C146" s="172" t="s">
        <v>314</v>
      </c>
      <c r="D146" s="168" t="s">
        <v>315</v>
      </c>
      <c r="E146" s="168" t="s">
        <v>211</v>
      </c>
      <c r="F146" s="169">
        <v>39.75</v>
      </c>
      <c r="G146" s="170"/>
      <c r="H146" s="170"/>
      <c r="I146" s="170">
        <f t="shared" si="36"/>
        <v>0</v>
      </c>
      <c r="J146" s="168">
        <f t="shared" si="37"/>
        <v>0</v>
      </c>
      <c r="K146" s="1">
        <f t="shared" si="38"/>
        <v>0</v>
      </c>
      <c r="L146" s="1"/>
      <c r="M146" s="1">
        <f t="shared" si="39"/>
        <v>0</v>
      </c>
      <c r="N146" s="1">
        <v>0</v>
      </c>
      <c r="O146" s="1"/>
      <c r="P146" s="167">
        <f t="shared" si="40"/>
        <v>3.9E-2</v>
      </c>
      <c r="Q146" s="173"/>
      <c r="R146" s="173">
        <v>9.875000000000001E-4</v>
      </c>
      <c r="S146" s="167">
        <f t="shared" si="41"/>
        <v>0</v>
      </c>
      <c r="X146">
        <v>0</v>
      </c>
      <c r="Z146">
        <v>0</v>
      </c>
    </row>
    <row r="147" spans="1:26" ht="24.95" customHeight="1">
      <c r="A147" s="171"/>
      <c r="B147" s="168" t="s">
        <v>309</v>
      </c>
      <c r="C147" s="172" t="s">
        <v>316</v>
      </c>
      <c r="D147" s="168" t="s">
        <v>317</v>
      </c>
      <c r="E147" s="168" t="s">
        <v>211</v>
      </c>
      <c r="F147" s="169">
        <v>57.7</v>
      </c>
      <c r="G147" s="170"/>
      <c r="H147" s="170"/>
      <c r="I147" s="170">
        <f t="shared" si="36"/>
        <v>0</v>
      </c>
      <c r="J147" s="168">
        <f t="shared" si="37"/>
        <v>0</v>
      </c>
      <c r="K147" s="1">
        <f t="shared" si="38"/>
        <v>0</v>
      </c>
      <c r="L147" s="1"/>
      <c r="M147" s="1">
        <f t="shared" si="39"/>
        <v>0</v>
      </c>
      <c r="N147" s="1">
        <v>0</v>
      </c>
      <c r="O147" s="1"/>
      <c r="P147" s="167">
        <f t="shared" si="40"/>
        <v>3.5000000000000003E-2</v>
      </c>
      <c r="Q147" s="173"/>
      <c r="R147" s="173">
        <v>6.0899999999999995E-4</v>
      </c>
      <c r="S147" s="167">
        <f t="shared" si="41"/>
        <v>0</v>
      </c>
      <c r="X147">
        <v>0</v>
      </c>
      <c r="Z147">
        <v>0</v>
      </c>
    </row>
    <row r="148" spans="1:26" ht="24.95" customHeight="1">
      <c r="A148" s="171"/>
      <c r="B148" s="168" t="s">
        <v>309</v>
      </c>
      <c r="C148" s="172" t="s">
        <v>318</v>
      </c>
      <c r="D148" s="168" t="s">
        <v>319</v>
      </c>
      <c r="E148" s="168" t="s">
        <v>211</v>
      </c>
      <c r="F148" s="169">
        <v>39</v>
      </c>
      <c r="G148" s="170"/>
      <c r="H148" s="170"/>
      <c r="I148" s="170">
        <f t="shared" si="36"/>
        <v>0</v>
      </c>
      <c r="J148" s="168">
        <f t="shared" si="37"/>
        <v>0</v>
      </c>
      <c r="K148" s="1">
        <f t="shared" si="38"/>
        <v>0</v>
      </c>
      <c r="L148" s="1"/>
      <c r="M148" s="1">
        <f t="shared" si="39"/>
        <v>0</v>
      </c>
      <c r="N148" s="1">
        <v>0</v>
      </c>
      <c r="O148" s="1"/>
      <c r="P148" s="167">
        <f t="shared" si="40"/>
        <v>0.107</v>
      </c>
      <c r="Q148" s="173"/>
      <c r="R148" s="173">
        <v>2.7395000000000002E-3</v>
      </c>
      <c r="S148" s="167">
        <f t="shared" si="41"/>
        <v>0</v>
      </c>
      <c r="X148">
        <v>0</v>
      </c>
      <c r="Z148">
        <v>0</v>
      </c>
    </row>
    <row r="149" spans="1:26" ht="24.95" customHeight="1">
      <c r="A149" s="171"/>
      <c r="B149" s="168" t="s">
        <v>309</v>
      </c>
      <c r="C149" s="172" t="s">
        <v>320</v>
      </c>
      <c r="D149" s="168" t="s">
        <v>321</v>
      </c>
      <c r="E149" s="168" t="s">
        <v>211</v>
      </c>
      <c r="F149" s="169">
        <v>26</v>
      </c>
      <c r="G149" s="170"/>
      <c r="H149" s="170"/>
      <c r="I149" s="170">
        <f t="shared" si="36"/>
        <v>0</v>
      </c>
      <c r="J149" s="168">
        <f t="shared" si="37"/>
        <v>0</v>
      </c>
      <c r="K149" s="1">
        <f t="shared" si="38"/>
        <v>0</v>
      </c>
      <c r="L149" s="1"/>
      <c r="M149" s="1">
        <f t="shared" si="39"/>
        <v>0</v>
      </c>
      <c r="N149" s="1">
        <v>0</v>
      </c>
      <c r="O149" s="1"/>
      <c r="P149" s="167">
        <f t="shared" si="40"/>
        <v>4.8000000000000001E-2</v>
      </c>
      <c r="Q149" s="173"/>
      <c r="R149" s="173">
        <v>1.8450000000000001E-3</v>
      </c>
      <c r="S149" s="167">
        <f t="shared" si="41"/>
        <v>0</v>
      </c>
      <c r="X149">
        <v>0</v>
      </c>
      <c r="Z149">
        <v>0</v>
      </c>
    </row>
    <row r="150" spans="1:26" ht="24.95" customHeight="1">
      <c r="A150" s="171"/>
      <c r="B150" s="168" t="s">
        <v>309</v>
      </c>
      <c r="C150" s="172" t="s">
        <v>322</v>
      </c>
      <c r="D150" s="168" t="s">
        <v>323</v>
      </c>
      <c r="E150" s="168" t="s">
        <v>129</v>
      </c>
      <c r="F150" s="169">
        <v>4</v>
      </c>
      <c r="G150" s="170"/>
      <c r="H150" s="170"/>
      <c r="I150" s="170">
        <f t="shared" si="36"/>
        <v>0</v>
      </c>
      <c r="J150" s="168">
        <f t="shared" si="37"/>
        <v>0</v>
      </c>
      <c r="K150" s="1">
        <f t="shared" si="38"/>
        <v>0</v>
      </c>
      <c r="L150" s="1"/>
      <c r="M150" s="1">
        <f t="shared" si="39"/>
        <v>0</v>
      </c>
      <c r="N150" s="1">
        <v>0</v>
      </c>
      <c r="O150" s="1"/>
      <c r="P150" s="167">
        <f t="shared" si="40"/>
        <v>2E-3</v>
      </c>
      <c r="Q150" s="173"/>
      <c r="R150" s="173">
        <v>4.35E-4</v>
      </c>
      <c r="S150" s="167">
        <f t="shared" si="41"/>
        <v>0</v>
      </c>
      <c r="X150">
        <v>0</v>
      </c>
      <c r="Z150">
        <v>0</v>
      </c>
    </row>
    <row r="151" spans="1:26" ht="24.95" customHeight="1">
      <c r="A151" s="171"/>
      <c r="B151" s="168" t="s">
        <v>309</v>
      </c>
      <c r="C151" s="172" t="s">
        <v>324</v>
      </c>
      <c r="D151" s="168" t="s">
        <v>325</v>
      </c>
      <c r="E151" s="168" t="s">
        <v>211</v>
      </c>
      <c r="F151" s="169">
        <v>57.9</v>
      </c>
      <c r="G151" s="170"/>
      <c r="H151" s="170"/>
      <c r="I151" s="170">
        <f t="shared" si="36"/>
        <v>0</v>
      </c>
      <c r="J151" s="168">
        <f t="shared" si="37"/>
        <v>0</v>
      </c>
      <c r="K151" s="1">
        <f t="shared" si="38"/>
        <v>0</v>
      </c>
      <c r="L151" s="1"/>
      <c r="M151" s="1">
        <f t="shared" si="39"/>
        <v>0</v>
      </c>
      <c r="N151" s="1">
        <v>0</v>
      </c>
      <c r="O151" s="1"/>
      <c r="P151" s="167">
        <f t="shared" si="40"/>
        <v>8.4000000000000005E-2</v>
      </c>
      <c r="Q151" s="173"/>
      <c r="R151" s="173">
        <v>1.4480000000000001E-3</v>
      </c>
      <c r="S151" s="167">
        <f t="shared" si="41"/>
        <v>0</v>
      </c>
      <c r="X151">
        <v>0</v>
      </c>
      <c r="Z151">
        <v>0</v>
      </c>
    </row>
    <row r="152" spans="1:26" ht="24.95" customHeight="1">
      <c r="A152" s="171"/>
      <c r="B152" s="168" t="s">
        <v>309</v>
      </c>
      <c r="C152" s="172" t="s">
        <v>326</v>
      </c>
      <c r="D152" s="168" t="s">
        <v>327</v>
      </c>
      <c r="E152" s="168" t="s">
        <v>129</v>
      </c>
      <c r="F152" s="169">
        <v>4</v>
      </c>
      <c r="G152" s="170"/>
      <c r="H152" s="170"/>
      <c r="I152" s="170">
        <f t="shared" si="36"/>
        <v>0</v>
      </c>
      <c r="J152" s="168">
        <f t="shared" si="37"/>
        <v>0</v>
      </c>
      <c r="K152" s="1">
        <f t="shared" si="38"/>
        <v>0</v>
      </c>
      <c r="L152" s="1"/>
      <c r="M152" s="1">
        <f t="shared" si="39"/>
        <v>0</v>
      </c>
      <c r="N152" s="1">
        <v>0</v>
      </c>
      <c r="O152" s="1"/>
      <c r="P152" s="167">
        <f t="shared" si="40"/>
        <v>1E-3</v>
      </c>
      <c r="Q152" s="173"/>
      <c r="R152" s="173">
        <v>2.5000000000000001E-4</v>
      </c>
      <c r="S152" s="167">
        <f t="shared" si="41"/>
        <v>0</v>
      </c>
      <c r="X152">
        <v>0</v>
      </c>
      <c r="Z152">
        <v>0</v>
      </c>
    </row>
    <row r="153" spans="1:26" ht="24.95" customHeight="1">
      <c r="A153" s="171"/>
      <c r="B153" s="168" t="s">
        <v>328</v>
      </c>
      <c r="C153" s="172" t="s">
        <v>329</v>
      </c>
      <c r="D153" s="168" t="s">
        <v>330</v>
      </c>
      <c r="E153" s="168" t="s">
        <v>242</v>
      </c>
      <c r="F153" s="169">
        <v>2.1999999999999997</v>
      </c>
      <c r="G153" s="170"/>
      <c r="H153" s="170"/>
      <c r="I153" s="170">
        <f t="shared" si="36"/>
        <v>0</v>
      </c>
      <c r="J153" s="168">
        <f t="shared" si="37"/>
        <v>0</v>
      </c>
      <c r="K153" s="1">
        <f t="shared" si="38"/>
        <v>0</v>
      </c>
      <c r="L153" s="1"/>
      <c r="M153" s="1">
        <f t="shared" si="39"/>
        <v>0</v>
      </c>
      <c r="N153" s="1">
        <v>0</v>
      </c>
      <c r="O153" s="1"/>
      <c r="P153" s="167">
        <f t="shared" si="40"/>
        <v>0</v>
      </c>
      <c r="Q153" s="173"/>
      <c r="R153" s="173">
        <v>0</v>
      </c>
      <c r="S153" s="167">
        <f t="shared" si="41"/>
        <v>0</v>
      </c>
      <c r="X153">
        <v>0</v>
      </c>
      <c r="Z153">
        <v>0</v>
      </c>
    </row>
    <row r="154" spans="1:26">
      <c r="A154" s="156"/>
      <c r="B154" s="156"/>
      <c r="C154" s="156"/>
      <c r="D154" s="156" t="s">
        <v>77</v>
      </c>
      <c r="E154" s="156"/>
      <c r="F154" s="167"/>
      <c r="G154" s="159">
        <f>ROUND((SUM(L143:L153))/1,2)</f>
        <v>0</v>
      </c>
      <c r="H154" s="159">
        <f>ROUND((SUM(M143:M153))/1,2)</f>
        <v>0</v>
      </c>
      <c r="I154" s="159">
        <f>ROUND((SUM(I143:I153))/1,2)</f>
        <v>0</v>
      </c>
      <c r="J154" s="156"/>
      <c r="K154" s="156"/>
      <c r="L154" s="156">
        <f>ROUND((SUM(L143:L153))/1,2)</f>
        <v>0</v>
      </c>
      <c r="M154" s="156">
        <f>ROUND((SUM(M143:M153))/1,2)</f>
        <v>0</v>
      </c>
      <c r="N154" s="156"/>
      <c r="O154" s="156"/>
      <c r="P154" s="174">
        <f>ROUND((SUM(P143:P153))/1,2)</f>
        <v>1.48</v>
      </c>
      <c r="Q154" s="153"/>
      <c r="R154" s="153"/>
      <c r="S154" s="174">
        <f>ROUND((SUM(S143:S153))/1,2)</f>
        <v>0</v>
      </c>
      <c r="T154" s="153"/>
      <c r="U154" s="153"/>
      <c r="V154" s="153"/>
      <c r="W154" s="153"/>
      <c r="X154" s="153"/>
      <c r="Y154" s="153"/>
      <c r="Z154" s="153"/>
    </row>
    <row r="155" spans="1:26">
      <c r="A155" s="1"/>
      <c r="B155" s="1"/>
      <c r="C155" s="1"/>
      <c r="D155" s="1"/>
      <c r="E155" s="1"/>
      <c r="F155" s="163"/>
      <c r="G155" s="149"/>
      <c r="H155" s="149"/>
      <c r="I155" s="149"/>
      <c r="J155" s="1"/>
      <c r="K155" s="1"/>
      <c r="L155" s="1"/>
      <c r="M155" s="1"/>
      <c r="N155" s="1"/>
      <c r="O155" s="1"/>
      <c r="P155" s="1"/>
      <c r="S155" s="1"/>
    </row>
    <row r="156" spans="1:26">
      <c r="A156" s="156"/>
      <c r="B156" s="156"/>
      <c r="C156" s="156"/>
      <c r="D156" s="156" t="s">
        <v>78</v>
      </c>
      <c r="E156" s="156"/>
      <c r="F156" s="167"/>
      <c r="G156" s="157"/>
      <c r="H156" s="157"/>
      <c r="I156" s="157"/>
      <c r="J156" s="156"/>
      <c r="K156" s="156"/>
      <c r="L156" s="156"/>
      <c r="M156" s="156"/>
      <c r="N156" s="156"/>
      <c r="O156" s="156"/>
      <c r="P156" s="156"/>
      <c r="Q156" s="153"/>
      <c r="R156" s="153"/>
      <c r="S156" s="156"/>
      <c r="T156" s="153"/>
      <c r="U156" s="153"/>
      <c r="V156" s="153"/>
      <c r="W156" s="153"/>
      <c r="X156" s="153"/>
      <c r="Y156" s="153"/>
      <c r="Z156" s="153"/>
    </row>
    <row r="157" spans="1:26" ht="24.95" customHeight="1">
      <c r="A157" s="171"/>
      <c r="B157" s="168" t="s">
        <v>331</v>
      </c>
      <c r="C157" s="172" t="s">
        <v>332</v>
      </c>
      <c r="D157" s="168" t="s">
        <v>333</v>
      </c>
      <c r="E157" s="168" t="s">
        <v>200</v>
      </c>
      <c r="F157" s="169">
        <v>211</v>
      </c>
      <c r="G157" s="170"/>
      <c r="H157" s="170"/>
      <c r="I157" s="170">
        <f>ROUND(F157*(G157+H157),2)</f>
        <v>0</v>
      </c>
      <c r="J157" s="168">
        <f>ROUND(F157*(N157),2)</f>
        <v>0</v>
      </c>
      <c r="K157" s="1">
        <f>ROUND(F157*(O157),2)</f>
        <v>0</v>
      </c>
      <c r="L157" s="1"/>
      <c r="M157" s="1">
        <f>ROUND(F157*(G157+H157),2)</f>
        <v>0</v>
      </c>
      <c r="N157" s="1">
        <v>0</v>
      </c>
      <c r="O157" s="1"/>
      <c r="P157" s="167">
        <f>ROUND(F157*(R157),3)</f>
        <v>2.5000000000000001E-2</v>
      </c>
      <c r="Q157" s="173"/>
      <c r="R157" s="173">
        <v>1.2E-4</v>
      </c>
      <c r="S157" s="167">
        <f>ROUND(F157*(X157),3)</f>
        <v>0</v>
      </c>
      <c r="X157">
        <v>0</v>
      </c>
      <c r="Z157">
        <v>0</v>
      </c>
    </row>
    <row r="158" spans="1:26" ht="24.95" customHeight="1">
      <c r="A158" s="171"/>
      <c r="B158" s="168" t="s">
        <v>331</v>
      </c>
      <c r="C158" s="172" t="s">
        <v>334</v>
      </c>
      <c r="D158" s="168" t="s">
        <v>335</v>
      </c>
      <c r="E158" s="168" t="s">
        <v>242</v>
      </c>
      <c r="F158" s="169">
        <v>5.049702265316955</v>
      </c>
      <c r="G158" s="170"/>
      <c r="H158" s="170"/>
      <c r="I158" s="170">
        <f>ROUND(F158*(G158+H158),2)</f>
        <v>0</v>
      </c>
      <c r="J158" s="168">
        <f>ROUND(F158*(N158),2)</f>
        <v>0</v>
      </c>
      <c r="K158" s="1">
        <f>ROUND(F158*(O158),2)</f>
        <v>0</v>
      </c>
      <c r="L158" s="1"/>
      <c r="M158" s="1">
        <f>ROUND(F158*(G158+H158),2)</f>
        <v>0</v>
      </c>
      <c r="N158" s="1">
        <v>0</v>
      </c>
      <c r="O158" s="1"/>
      <c r="P158" s="167">
        <f>ROUND(F158*(R158),3)</f>
        <v>0</v>
      </c>
      <c r="Q158" s="173"/>
      <c r="R158" s="173">
        <v>0</v>
      </c>
      <c r="S158" s="167">
        <f>ROUND(F158*(X158),3)</f>
        <v>0</v>
      </c>
      <c r="X158">
        <v>0</v>
      </c>
      <c r="Z158">
        <v>0</v>
      </c>
    </row>
    <row r="159" spans="1:26">
      <c r="A159" s="156"/>
      <c r="B159" s="156"/>
      <c r="C159" s="156"/>
      <c r="D159" s="156" t="s">
        <v>78</v>
      </c>
      <c r="E159" s="156"/>
      <c r="F159" s="167"/>
      <c r="G159" s="159">
        <f>ROUND((SUM(L156:L158))/1,2)</f>
        <v>0</v>
      </c>
      <c r="H159" s="159">
        <f>ROUND((SUM(M156:M158))/1,2)</f>
        <v>0</v>
      </c>
      <c r="I159" s="159">
        <f>ROUND((SUM(I156:I158))/1,2)</f>
        <v>0</v>
      </c>
      <c r="J159" s="156"/>
      <c r="K159" s="156"/>
      <c r="L159" s="156">
        <f>ROUND((SUM(L156:L158))/1,2)</f>
        <v>0</v>
      </c>
      <c r="M159" s="156">
        <f>ROUND((SUM(M156:M158))/1,2)</f>
        <v>0</v>
      </c>
      <c r="N159" s="156"/>
      <c r="O159" s="156"/>
      <c r="P159" s="174">
        <f>ROUND((SUM(P156:P158))/1,2)</f>
        <v>0.03</v>
      </c>
      <c r="Q159" s="153"/>
      <c r="R159" s="153"/>
      <c r="S159" s="174">
        <f>ROUND((SUM(S156:S158))/1,2)</f>
        <v>0</v>
      </c>
      <c r="T159" s="153"/>
      <c r="U159" s="153"/>
      <c r="V159" s="153"/>
      <c r="W159" s="153"/>
      <c r="X159" s="153"/>
      <c r="Y159" s="153"/>
      <c r="Z159" s="153"/>
    </row>
    <row r="160" spans="1:26">
      <c r="A160" s="1"/>
      <c r="B160" s="1"/>
      <c r="C160" s="1"/>
      <c r="D160" s="1"/>
      <c r="E160" s="1"/>
      <c r="F160" s="163"/>
      <c r="G160" s="149"/>
      <c r="H160" s="149"/>
      <c r="I160" s="149"/>
      <c r="J160" s="1"/>
      <c r="K160" s="1"/>
      <c r="L160" s="1"/>
      <c r="M160" s="1"/>
      <c r="N160" s="1"/>
      <c r="O160" s="1"/>
      <c r="P160" s="1"/>
      <c r="S160" s="1"/>
    </row>
    <row r="161" spans="1:26">
      <c r="A161" s="156"/>
      <c r="B161" s="156"/>
      <c r="C161" s="156"/>
      <c r="D161" s="156" t="s">
        <v>79</v>
      </c>
      <c r="E161" s="156"/>
      <c r="F161" s="167"/>
      <c r="G161" s="157"/>
      <c r="H161" s="157"/>
      <c r="I161" s="157"/>
      <c r="J161" s="156"/>
      <c r="K161" s="156"/>
      <c r="L161" s="156"/>
      <c r="M161" s="156"/>
      <c r="N161" s="156"/>
      <c r="O161" s="156"/>
      <c r="P161" s="156"/>
      <c r="Q161" s="153"/>
      <c r="R161" s="153"/>
      <c r="S161" s="156"/>
      <c r="T161" s="153"/>
      <c r="U161" s="153"/>
      <c r="V161" s="153"/>
      <c r="W161" s="153"/>
      <c r="X161" s="153"/>
      <c r="Y161" s="153"/>
      <c r="Z161" s="153"/>
    </row>
    <row r="162" spans="1:26" ht="24.95" customHeight="1">
      <c r="A162" s="171"/>
      <c r="B162" s="168" t="s">
        <v>336</v>
      </c>
      <c r="C162" s="172" t="s">
        <v>337</v>
      </c>
      <c r="D162" s="168" t="s">
        <v>338</v>
      </c>
      <c r="E162" s="168" t="s">
        <v>129</v>
      </c>
      <c r="F162" s="169">
        <v>16</v>
      </c>
      <c r="G162" s="170"/>
      <c r="H162" s="170"/>
      <c r="I162" s="170">
        <f t="shared" ref="I162:I168" si="42">ROUND(F162*(G162+H162),2)</f>
        <v>0</v>
      </c>
      <c r="J162" s="168">
        <f t="shared" ref="J162:J168" si="43">ROUND(F162*(N162),2)</f>
        <v>0</v>
      </c>
      <c r="K162" s="1">
        <f t="shared" ref="K162:K168" si="44">ROUND(F162*(O162),2)</f>
        <v>0</v>
      </c>
      <c r="L162" s="1"/>
      <c r="M162" s="1">
        <f t="shared" ref="M162:M168" si="45">ROUND(F162*(G162+H162),2)</f>
        <v>0</v>
      </c>
      <c r="N162" s="1">
        <v>0</v>
      </c>
      <c r="O162" s="1"/>
      <c r="P162" s="167">
        <f t="shared" ref="P162:P168" si="46">ROUND(F162*(R162),3)</f>
        <v>0</v>
      </c>
      <c r="Q162" s="173"/>
      <c r="R162" s="173">
        <v>0</v>
      </c>
      <c r="S162" s="167">
        <f t="shared" ref="S162:S168" si="47">ROUND(F162*(X162),3)</f>
        <v>0</v>
      </c>
      <c r="X162">
        <v>0</v>
      </c>
      <c r="Z162">
        <v>0</v>
      </c>
    </row>
    <row r="163" spans="1:26" ht="24.95" customHeight="1">
      <c r="A163" s="171"/>
      <c r="B163" s="168" t="s">
        <v>336</v>
      </c>
      <c r="C163" s="172" t="s">
        <v>339</v>
      </c>
      <c r="D163" s="168" t="s">
        <v>340</v>
      </c>
      <c r="E163" s="168" t="s">
        <v>129</v>
      </c>
      <c r="F163" s="169">
        <v>16</v>
      </c>
      <c r="G163" s="170"/>
      <c r="H163" s="170"/>
      <c r="I163" s="170">
        <f t="shared" si="42"/>
        <v>0</v>
      </c>
      <c r="J163" s="168">
        <f t="shared" si="43"/>
        <v>0</v>
      </c>
      <c r="K163" s="1">
        <f t="shared" si="44"/>
        <v>0</v>
      </c>
      <c r="L163" s="1"/>
      <c r="M163" s="1">
        <f t="shared" si="45"/>
        <v>0</v>
      </c>
      <c r="N163" s="1">
        <v>0</v>
      </c>
      <c r="O163" s="1"/>
      <c r="P163" s="167">
        <f t="shared" si="46"/>
        <v>7.0000000000000001E-3</v>
      </c>
      <c r="Q163" s="173"/>
      <c r="R163" s="173">
        <v>4.4999999999999999E-4</v>
      </c>
      <c r="S163" s="167">
        <f t="shared" si="47"/>
        <v>0</v>
      </c>
      <c r="X163">
        <v>0</v>
      </c>
      <c r="Z163">
        <v>0</v>
      </c>
    </row>
    <row r="164" spans="1:26" ht="24.95" customHeight="1">
      <c r="A164" s="171"/>
      <c r="B164" s="168" t="s">
        <v>336</v>
      </c>
      <c r="C164" s="172" t="s">
        <v>341</v>
      </c>
      <c r="D164" s="168" t="s">
        <v>342</v>
      </c>
      <c r="E164" s="168" t="s">
        <v>242</v>
      </c>
      <c r="F164" s="169">
        <v>0.6</v>
      </c>
      <c r="G164" s="170"/>
      <c r="H164" s="170"/>
      <c r="I164" s="170">
        <f t="shared" si="42"/>
        <v>0</v>
      </c>
      <c r="J164" s="168">
        <f t="shared" si="43"/>
        <v>0</v>
      </c>
      <c r="K164" s="1">
        <f t="shared" si="44"/>
        <v>0</v>
      </c>
      <c r="L164" s="1"/>
      <c r="M164" s="1">
        <f t="shared" si="45"/>
        <v>0</v>
      </c>
      <c r="N164" s="1">
        <v>0</v>
      </c>
      <c r="O164" s="1"/>
      <c r="P164" s="167">
        <f t="shared" si="46"/>
        <v>0</v>
      </c>
      <c r="Q164" s="173"/>
      <c r="R164" s="173">
        <v>0</v>
      </c>
      <c r="S164" s="167">
        <f t="shared" si="47"/>
        <v>0</v>
      </c>
      <c r="X164">
        <v>0</v>
      </c>
      <c r="Z164">
        <v>0</v>
      </c>
    </row>
    <row r="165" spans="1:26" ht="24.95" customHeight="1">
      <c r="A165" s="171"/>
      <c r="B165" s="168" t="s">
        <v>229</v>
      </c>
      <c r="C165" s="172" t="s">
        <v>343</v>
      </c>
      <c r="D165" s="168" t="s">
        <v>344</v>
      </c>
      <c r="E165" s="168" t="s">
        <v>345</v>
      </c>
      <c r="F165" s="169">
        <v>12</v>
      </c>
      <c r="G165" s="170"/>
      <c r="H165" s="170"/>
      <c r="I165" s="170">
        <f t="shared" si="42"/>
        <v>0</v>
      </c>
      <c r="J165" s="168">
        <f t="shared" si="43"/>
        <v>0</v>
      </c>
      <c r="K165" s="1">
        <f t="shared" si="44"/>
        <v>0</v>
      </c>
      <c r="L165" s="1"/>
      <c r="M165" s="1">
        <f t="shared" si="45"/>
        <v>0</v>
      </c>
      <c r="N165" s="1">
        <v>0</v>
      </c>
      <c r="O165" s="1"/>
      <c r="P165" s="167">
        <f t="shared" si="46"/>
        <v>0</v>
      </c>
      <c r="Q165" s="173"/>
      <c r="R165" s="173">
        <v>0</v>
      </c>
      <c r="S165" s="167">
        <f t="shared" si="47"/>
        <v>0</v>
      </c>
      <c r="X165">
        <v>0</v>
      </c>
      <c r="Z165">
        <v>0</v>
      </c>
    </row>
    <row r="166" spans="1:26" ht="24.95" customHeight="1">
      <c r="A166" s="171"/>
      <c r="B166" s="168" t="s">
        <v>229</v>
      </c>
      <c r="C166" s="172" t="s">
        <v>346</v>
      </c>
      <c r="D166" s="168" t="s">
        <v>347</v>
      </c>
      <c r="E166" s="168" t="s">
        <v>200</v>
      </c>
      <c r="F166" s="169">
        <v>24.3</v>
      </c>
      <c r="G166" s="170"/>
      <c r="H166" s="170"/>
      <c r="I166" s="170">
        <f t="shared" si="42"/>
        <v>0</v>
      </c>
      <c r="J166" s="168">
        <f t="shared" si="43"/>
        <v>0</v>
      </c>
      <c r="K166" s="1">
        <f t="shared" si="44"/>
        <v>0</v>
      </c>
      <c r="L166" s="1"/>
      <c r="M166" s="1">
        <f t="shared" si="45"/>
        <v>0</v>
      </c>
      <c r="N166" s="1">
        <v>0</v>
      </c>
      <c r="O166" s="1"/>
      <c r="P166" s="167">
        <f t="shared" si="46"/>
        <v>0</v>
      </c>
      <c r="Q166" s="173"/>
      <c r="R166" s="173">
        <v>0</v>
      </c>
      <c r="S166" s="167">
        <f t="shared" si="47"/>
        <v>0</v>
      </c>
      <c r="X166">
        <v>0</v>
      </c>
      <c r="Z166">
        <v>0</v>
      </c>
    </row>
    <row r="167" spans="1:26" ht="24.95" customHeight="1">
      <c r="A167" s="171"/>
      <c r="B167" s="168" t="s">
        <v>246</v>
      </c>
      <c r="C167" s="172" t="s">
        <v>348</v>
      </c>
      <c r="D167" s="168" t="s">
        <v>349</v>
      </c>
      <c r="E167" s="168" t="s">
        <v>232</v>
      </c>
      <c r="F167" s="169">
        <v>4</v>
      </c>
      <c r="G167" s="170"/>
      <c r="H167" s="170"/>
      <c r="I167" s="170">
        <f t="shared" si="42"/>
        <v>0</v>
      </c>
      <c r="J167" s="168">
        <f t="shared" si="43"/>
        <v>0</v>
      </c>
      <c r="K167" s="1">
        <f t="shared" si="44"/>
        <v>0</v>
      </c>
      <c r="L167" s="1"/>
      <c r="M167" s="1">
        <f t="shared" si="45"/>
        <v>0</v>
      </c>
      <c r="N167" s="1">
        <v>0</v>
      </c>
      <c r="O167" s="1"/>
      <c r="P167" s="167">
        <f t="shared" si="46"/>
        <v>0.08</v>
      </c>
      <c r="Q167" s="173"/>
      <c r="R167" s="173">
        <v>0.02</v>
      </c>
      <c r="S167" s="167">
        <f t="shared" si="47"/>
        <v>0</v>
      </c>
      <c r="X167">
        <v>0</v>
      </c>
      <c r="Z167">
        <v>0</v>
      </c>
    </row>
    <row r="168" spans="1:26" ht="24.95" customHeight="1">
      <c r="A168" s="171"/>
      <c r="B168" s="168" t="s">
        <v>246</v>
      </c>
      <c r="C168" s="172" t="s">
        <v>350</v>
      </c>
      <c r="D168" s="168" t="s">
        <v>351</v>
      </c>
      <c r="E168" s="168" t="s">
        <v>129</v>
      </c>
      <c r="F168" s="169">
        <v>4</v>
      </c>
      <c r="G168" s="170"/>
      <c r="H168" s="170"/>
      <c r="I168" s="170">
        <f t="shared" si="42"/>
        <v>0</v>
      </c>
      <c r="J168" s="168">
        <f t="shared" si="43"/>
        <v>0</v>
      </c>
      <c r="K168" s="1">
        <f t="shared" si="44"/>
        <v>0</v>
      </c>
      <c r="L168" s="1"/>
      <c r="M168" s="1">
        <f t="shared" si="45"/>
        <v>0</v>
      </c>
      <c r="N168" s="1">
        <v>0</v>
      </c>
      <c r="O168" s="1"/>
      <c r="P168" s="167">
        <f t="shared" si="46"/>
        <v>0.104</v>
      </c>
      <c r="Q168" s="173"/>
      <c r="R168" s="173">
        <v>2.5999999999999999E-2</v>
      </c>
      <c r="S168" s="167">
        <f t="shared" si="47"/>
        <v>0</v>
      </c>
      <c r="X168">
        <v>0</v>
      </c>
      <c r="Z168">
        <v>0</v>
      </c>
    </row>
    <row r="169" spans="1:26">
      <c r="A169" s="156"/>
      <c r="B169" s="156"/>
      <c r="C169" s="156"/>
      <c r="D169" s="156" t="s">
        <v>79</v>
      </c>
      <c r="E169" s="156"/>
      <c r="F169" s="167"/>
      <c r="G169" s="159">
        <f>ROUND((SUM(L161:L168))/1,2)</f>
        <v>0</v>
      </c>
      <c r="H169" s="159">
        <f>ROUND((SUM(M161:M168))/1,2)</f>
        <v>0</v>
      </c>
      <c r="I169" s="159">
        <f>ROUND((SUM(I161:I168))/1,2)</f>
        <v>0</v>
      </c>
      <c r="J169" s="156"/>
      <c r="K169" s="156"/>
      <c r="L169" s="156">
        <f>ROUND((SUM(L161:L168))/1,2)</f>
        <v>0</v>
      </c>
      <c r="M169" s="156">
        <f>ROUND((SUM(M161:M168))/1,2)</f>
        <v>0</v>
      </c>
      <c r="N169" s="156"/>
      <c r="O169" s="156"/>
      <c r="P169" s="174">
        <f>ROUND((SUM(P161:P168))/1,2)</f>
        <v>0.19</v>
      </c>
      <c r="Q169" s="153"/>
      <c r="R169" s="153"/>
      <c r="S169" s="174">
        <f>ROUND((SUM(S161:S168))/1,2)</f>
        <v>0</v>
      </c>
      <c r="T169" s="153"/>
      <c r="U169" s="153"/>
      <c r="V169" s="153"/>
      <c r="W169" s="153"/>
      <c r="X169" s="153"/>
      <c r="Y169" s="153"/>
      <c r="Z169" s="153"/>
    </row>
    <row r="170" spans="1:26">
      <c r="A170" s="1"/>
      <c r="B170" s="1"/>
      <c r="C170" s="1"/>
      <c r="D170" s="1"/>
      <c r="E170" s="1"/>
      <c r="F170" s="163"/>
      <c r="G170" s="149"/>
      <c r="H170" s="149"/>
      <c r="I170" s="149"/>
      <c r="J170" s="1"/>
      <c r="K170" s="1"/>
      <c r="L170" s="1"/>
      <c r="M170" s="1"/>
      <c r="N170" s="1"/>
      <c r="O170" s="1"/>
      <c r="P170" s="1"/>
      <c r="S170" s="1"/>
    </row>
    <row r="171" spans="1:26">
      <c r="A171" s="156"/>
      <c r="B171" s="156"/>
      <c r="C171" s="156"/>
      <c r="D171" s="156" t="s">
        <v>80</v>
      </c>
      <c r="E171" s="156"/>
      <c r="F171" s="167"/>
      <c r="G171" s="157"/>
      <c r="H171" s="157"/>
      <c r="I171" s="157"/>
      <c r="J171" s="156"/>
      <c r="K171" s="156"/>
      <c r="L171" s="156"/>
      <c r="M171" s="156"/>
      <c r="N171" s="156"/>
      <c r="O171" s="156"/>
      <c r="P171" s="156"/>
      <c r="Q171" s="153"/>
      <c r="R171" s="153"/>
      <c r="S171" s="156"/>
      <c r="T171" s="153"/>
      <c r="U171" s="153"/>
      <c r="V171" s="153"/>
      <c r="W171" s="153"/>
      <c r="X171" s="153"/>
      <c r="Y171" s="153"/>
      <c r="Z171" s="153"/>
    </row>
    <row r="172" spans="1:26" ht="24.95" customHeight="1">
      <c r="A172" s="171"/>
      <c r="B172" s="168" t="s">
        <v>352</v>
      </c>
      <c r="C172" s="172" t="s">
        <v>353</v>
      </c>
      <c r="D172" s="168" t="s">
        <v>354</v>
      </c>
      <c r="E172" s="168" t="s">
        <v>232</v>
      </c>
      <c r="F172" s="169">
        <v>38</v>
      </c>
      <c r="G172" s="170"/>
      <c r="H172" s="170"/>
      <c r="I172" s="170">
        <f t="shared" ref="I172:I182" si="48">ROUND(F172*(G172+H172),2)</f>
        <v>0</v>
      </c>
      <c r="J172" s="168">
        <f t="shared" ref="J172:J182" si="49">ROUND(F172*(N172),2)</f>
        <v>0</v>
      </c>
      <c r="K172" s="1">
        <f t="shared" ref="K172:K182" si="50">ROUND(F172*(O172),2)</f>
        <v>0</v>
      </c>
      <c r="L172" s="1"/>
      <c r="M172" s="1">
        <f t="shared" ref="M172:M182" si="51">ROUND(F172*(G172+H172),2)</f>
        <v>0</v>
      </c>
      <c r="N172" s="1">
        <v>0</v>
      </c>
      <c r="O172" s="1"/>
      <c r="P172" s="167">
        <f t="shared" ref="P172:P182" si="52">ROUND(F172*(R172),3)</f>
        <v>0</v>
      </c>
      <c r="Q172" s="173"/>
      <c r="R172" s="173">
        <v>0</v>
      </c>
      <c r="S172" s="167">
        <f t="shared" ref="S172:S182" si="53">ROUND(F172*(X172),3)</f>
        <v>0</v>
      </c>
      <c r="X172">
        <v>0</v>
      </c>
      <c r="Z172">
        <v>0</v>
      </c>
    </row>
    <row r="173" spans="1:26" ht="24.95" customHeight="1">
      <c r="A173" s="171"/>
      <c r="B173" s="168" t="s">
        <v>352</v>
      </c>
      <c r="C173" s="172" t="s">
        <v>355</v>
      </c>
      <c r="D173" s="168" t="s">
        <v>356</v>
      </c>
      <c r="E173" s="168" t="s">
        <v>232</v>
      </c>
      <c r="F173" s="169">
        <v>1</v>
      </c>
      <c r="G173" s="170"/>
      <c r="H173" s="170"/>
      <c r="I173" s="170">
        <f t="shared" si="48"/>
        <v>0</v>
      </c>
      <c r="J173" s="168">
        <f t="shared" si="49"/>
        <v>0</v>
      </c>
      <c r="K173" s="1">
        <f t="shared" si="50"/>
        <v>0</v>
      </c>
      <c r="L173" s="1"/>
      <c r="M173" s="1">
        <f t="shared" si="51"/>
        <v>0</v>
      </c>
      <c r="N173" s="1">
        <v>0</v>
      </c>
      <c r="O173" s="1"/>
      <c r="P173" s="167">
        <f t="shared" si="52"/>
        <v>0</v>
      </c>
      <c r="Q173" s="173"/>
      <c r="R173" s="173">
        <v>0</v>
      </c>
      <c r="S173" s="167">
        <f t="shared" si="53"/>
        <v>0</v>
      </c>
      <c r="X173">
        <v>0</v>
      </c>
      <c r="Z173">
        <v>0</v>
      </c>
    </row>
    <row r="174" spans="1:26" ht="24.95" customHeight="1">
      <c r="A174" s="171"/>
      <c r="B174" s="168" t="s">
        <v>352</v>
      </c>
      <c r="C174" s="172" t="s">
        <v>357</v>
      </c>
      <c r="D174" s="168" t="s">
        <v>358</v>
      </c>
      <c r="E174" s="168" t="s">
        <v>232</v>
      </c>
      <c r="F174" s="169">
        <v>2</v>
      </c>
      <c r="G174" s="170"/>
      <c r="H174" s="170"/>
      <c r="I174" s="170">
        <f t="shared" si="48"/>
        <v>0</v>
      </c>
      <c r="J174" s="168">
        <f t="shared" si="49"/>
        <v>0</v>
      </c>
      <c r="K174" s="1">
        <f t="shared" si="50"/>
        <v>0</v>
      </c>
      <c r="L174" s="1"/>
      <c r="M174" s="1">
        <f t="shared" si="51"/>
        <v>0</v>
      </c>
      <c r="N174" s="1">
        <v>0</v>
      </c>
      <c r="O174" s="1"/>
      <c r="P174" s="167">
        <f t="shared" si="52"/>
        <v>0</v>
      </c>
      <c r="Q174" s="173"/>
      <c r="R174" s="173">
        <v>0</v>
      </c>
      <c r="S174" s="167">
        <f t="shared" si="53"/>
        <v>0</v>
      </c>
      <c r="X174">
        <v>0</v>
      </c>
      <c r="Z174">
        <v>0</v>
      </c>
    </row>
    <row r="175" spans="1:26" ht="24.95" customHeight="1">
      <c r="A175" s="171"/>
      <c r="B175" s="168" t="s">
        <v>352</v>
      </c>
      <c r="C175" s="172" t="s">
        <v>359</v>
      </c>
      <c r="D175" s="168" t="s">
        <v>360</v>
      </c>
      <c r="E175" s="168" t="s">
        <v>232</v>
      </c>
      <c r="F175" s="169">
        <v>1</v>
      </c>
      <c r="G175" s="170"/>
      <c r="H175" s="170"/>
      <c r="I175" s="170">
        <f t="shared" si="48"/>
        <v>0</v>
      </c>
      <c r="J175" s="168">
        <f t="shared" si="49"/>
        <v>0</v>
      </c>
      <c r="K175" s="1">
        <f t="shared" si="50"/>
        <v>0</v>
      </c>
      <c r="L175" s="1"/>
      <c r="M175" s="1">
        <f t="shared" si="51"/>
        <v>0</v>
      </c>
      <c r="N175" s="1">
        <v>0</v>
      </c>
      <c r="O175" s="1"/>
      <c r="P175" s="167">
        <f t="shared" si="52"/>
        <v>1E-3</v>
      </c>
      <c r="Q175" s="173"/>
      <c r="R175" s="173">
        <v>8.4999999999999995E-4</v>
      </c>
      <c r="S175" s="167">
        <f t="shared" si="53"/>
        <v>0</v>
      </c>
      <c r="X175">
        <v>0</v>
      </c>
      <c r="Z175">
        <v>0</v>
      </c>
    </row>
    <row r="176" spans="1:26" ht="24.95" customHeight="1">
      <c r="A176" s="171"/>
      <c r="B176" s="168" t="s">
        <v>361</v>
      </c>
      <c r="C176" s="172" t="s">
        <v>362</v>
      </c>
      <c r="D176" s="168" t="s">
        <v>363</v>
      </c>
      <c r="E176" s="168" t="s">
        <v>242</v>
      </c>
      <c r="F176" s="169">
        <v>1</v>
      </c>
      <c r="G176" s="170"/>
      <c r="H176" s="170"/>
      <c r="I176" s="170">
        <f t="shared" si="48"/>
        <v>0</v>
      </c>
      <c r="J176" s="168">
        <f t="shared" si="49"/>
        <v>0</v>
      </c>
      <c r="K176" s="1">
        <f t="shared" si="50"/>
        <v>0</v>
      </c>
      <c r="L176" s="1"/>
      <c r="M176" s="1">
        <f t="shared" si="51"/>
        <v>0</v>
      </c>
      <c r="N176" s="1">
        <v>0</v>
      </c>
      <c r="O176" s="1"/>
      <c r="P176" s="167">
        <f t="shared" si="52"/>
        <v>0</v>
      </c>
      <c r="Q176" s="173"/>
      <c r="R176" s="173">
        <v>0</v>
      </c>
      <c r="S176" s="167">
        <f t="shared" si="53"/>
        <v>0</v>
      </c>
      <c r="X176">
        <v>0</v>
      </c>
      <c r="Z176">
        <v>0</v>
      </c>
    </row>
    <row r="177" spans="1:26" ht="24.95" customHeight="1">
      <c r="A177" s="171"/>
      <c r="B177" s="168" t="s">
        <v>229</v>
      </c>
      <c r="C177" s="172" t="s">
        <v>364</v>
      </c>
      <c r="D177" s="168" t="s">
        <v>365</v>
      </c>
      <c r="E177" s="168" t="s">
        <v>185</v>
      </c>
      <c r="F177" s="169">
        <v>8.6999999999999993</v>
      </c>
      <c r="G177" s="170"/>
      <c r="H177" s="170"/>
      <c r="I177" s="170">
        <f t="shared" si="48"/>
        <v>0</v>
      </c>
      <c r="J177" s="168">
        <f t="shared" si="49"/>
        <v>0</v>
      </c>
      <c r="K177" s="1">
        <f t="shared" si="50"/>
        <v>0</v>
      </c>
      <c r="L177" s="1"/>
      <c r="M177" s="1">
        <f t="shared" si="51"/>
        <v>0</v>
      </c>
      <c r="N177" s="1">
        <v>0</v>
      </c>
      <c r="O177" s="1"/>
      <c r="P177" s="167">
        <f t="shared" si="52"/>
        <v>0</v>
      </c>
      <c r="Q177" s="173"/>
      <c r="R177" s="173">
        <v>0</v>
      </c>
      <c r="S177" s="167">
        <f t="shared" si="53"/>
        <v>0</v>
      </c>
      <c r="X177">
        <v>0</v>
      </c>
      <c r="Z177">
        <v>0</v>
      </c>
    </row>
    <row r="178" spans="1:26" ht="24.95" customHeight="1">
      <c r="A178" s="171"/>
      <c r="B178" s="168" t="s">
        <v>229</v>
      </c>
      <c r="C178" s="172" t="s">
        <v>366</v>
      </c>
      <c r="D178" s="168" t="s">
        <v>367</v>
      </c>
      <c r="E178" s="168" t="s">
        <v>185</v>
      </c>
      <c r="F178" s="169">
        <v>39</v>
      </c>
      <c r="G178" s="170"/>
      <c r="H178" s="170"/>
      <c r="I178" s="170">
        <f t="shared" si="48"/>
        <v>0</v>
      </c>
      <c r="J178" s="168">
        <f t="shared" si="49"/>
        <v>0</v>
      </c>
      <c r="K178" s="1">
        <f t="shared" si="50"/>
        <v>0</v>
      </c>
      <c r="L178" s="1"/>
      <c r="M178" s="1">
        <f t="shared" si="51"/>
        <v>0</v>
      </c>
      <c r="N178" s="1">
        <v>0</v>
      </c>
      <c r="O178" s="1"/>
      <c r="P178" s="167">
        <f t="shared" si="52"/>
        <v>0.39</v>
      </c>
      <c r="Q178" s="173"/>
      <c r="R178" s="173">
        <v>0.01</v>
      </c>
      <c r="S178" s="167">
        <f t="shared" si="53"/>
        <v>0</v>
      </c>
      <c r="X178">
        <v>0</v>
      </c>
      <c r="Z178">
        <v>0</v>
      </c>
    </row>
    <row r="179" spans="1:26" ht="24.95" customHeight="1">
      <c r="A179" s="171"/>
      <c r="B179" s="168" t="s">
        <v>246</v>
      </c>
      <c r="C179" s="172" t="s">
        <v>368</v>
      </c>
      <c r="D179" s="168" t="s">
        <v>369</v>
      </c>
      <c r="E179" s="168" t="s">
        <v>232</v>
      </c>
      <c r="F179" s="169">
        <v>38</v>
      </c>
      <c r="G179" s="170"/>
      <c r="H179" s="170"/>
      <c r="I179" s="170">
        <f t="shared" si="48"/>
        <v>0</v>
      </c>
      <c r="J179" s="168">
        <f t="shared" si="49"/>
        <v>0</v>
      </c>
      <c r="K179" s="1">
        <f t="shared" si="50"/>
        <v>0</v>
      </c>
      <c r="L179" s="1"/>
      <c r="M179" s="1">
        <f t="shared" si="51"/>
        <v>0</v>
      </c>
      <c r="N179" s="1">
        <v>0</v>
      </c>
      <c r="O179" s="1"/>
      <c r="P179" s="167">
        <f t="shared" si="52"/>
        <v>1.393</v>
      </c>
      <c r="Q179" s="173"/>
      <c r="R179" s="173">
        <v>3.6659999999999998E-2</v>
      </c>
      <c r="S179" s="167">
        <f t="shared" si="53"/>
        <v>0</v>
      </c>
      <c r="X179">
        <v>0</v>
      </c>
      <c r="Z179">
        <v>0</v>
      </c>
    </row>
    <row r="180" spans="1:26" ht="24.95" customHeight="1">
      <c r="A180" s="171"/>
      <c r="B180" s="168" t="s">
        <v>246</v>
      </c>
      <c r="C180" s="172" t="s">
        <v>370</v>
      </c>
      <c r="D180" s="168" t="s">
        <v>371</v>
      </c>
      <c r="E180" s="168" t="s">
        <v>129</v>
      </c>
      <c r="F180" s="169">
        <v>1</v>
      </c>
      <c r="G180" s="170"/>
      <c r="H180" s="170"/>
      <c r="I180" s="170">
        <f t="shared" si="48"/>
        <v>0</v>
      </c>
      <c r="J180" s="168">
        <f t="shared" si="49"/>
        <v>0</v>
      </c>
      <c r="K180" s="1">
        <f t="shared" si="50"/>
        <v>0</v>
      </c>
      <c r="L180" s="1"/>
      <c r="M180" s="1">
        <f t="shared" si="51"/>
        <v>0</v>
      </c>
      <c r="N180" s="1">
        <v>0</v>
      </c>
      <c r="O180" s="1"/>
      <c r="P180" s="167">
        <f t="shared" si="52"/>
        <v>6.7000000000000004E-2</v>
      </c>
      <c r="Q180" s="173"/>
      <c r="R180" s="173">
        <v>6.7299999999999999E-2</v>
      </c>
      <c r="S180" s="167">
        <f t="shared" si="53"/>
        <v>0</v>
      </c>
      <c r="X180">
        <v>0</v>
      </c>
      <c r="Z180">
        <v>0</v>
      </c>
    </row>
    <row r="181" spans="1:26" ht="24.95" customHeight="1">
      <c r="A181" s="171"/>
      <c r="B181" s="168" t="s">
        <v>246</v>
      </c>
      <c r="C181" s="172" t="s">
        <v>372</v>
      </c>
      <c r="D181" s="168" t="s">
        <v>373</v>
      </c>
      <c r="E181" s="168" t="s">
        <v>232</v>
      </c>
      <c r="F181" s="169">
        <v>2</v>
      </c>
      <c r="G181" s="170"/>
      <c r="H181" s="170"/>
      <c r="I181" s="170">
        <f t="shared" si="48"/>
        <v>0</v>
      </c>
      <c r="J181" s="168">
        <f t="shared" si="49"/>
        <v>0</v>
      </c>
      <c r="K181" s="1">
        <f t="shared" si="50"/>
        <v>0</v>
      </c>
      <c r="L181" s="1"/>
      <c r="M181" s="1">
        <f t="shared" si="51"/>
        <v>0</v>
      </c>
      <c r="N181" s="1">
        <v>0</v>
      </c>
      <c r="O181" s="1"/>
      <c r="P181" s="167">
        <f t="shared" si="52"/>
        <v>0.127</v>
      </c>
      <c r="Q181" s="173"/>
      <c r="R181" s="173">
        <v>6.3600000000000004E-2</v>
      </c>
      <c r="S181" s="167">
        <f t="shared" si="53"/>
        <v>0</v>
      </c>
      <c r="X181">
        <v>0</v>
      </c>
      <c r="Z181">
        <v>0</v>
      </c>
    </row>
    <row r="182" spans="1:26" ht="24.95" customHeight="1">
      <c r="A182" s="171"/>
      <c r="B182" s="168" t="s">
        <v>246</v>
      </c>
      <c r="C182" s="172" t="s">
        <v>374</v>
      </c>
      <c r="D182" s="168" t="s">
        <v>375</v>
      </c>
      <c r="E182" s="168" t="s">
        <v>129</v>
      </c>
      <c r="F182" s="169">
        <v>1</v>
      </c>
      <c r="G182" s="170"/>
      <c r="H182" s="170"/>
      <c r="I182" s="170">
        <f t="shared" si="48"/>
        <v>0</v>
      </c>
      <c r="J182" s="168">
        <f t="shared" si="49"/>
        <v>0</v>
      </c>
      <c r="K182" s="1">
        <f t="shared" si="50"/>
        <v>0</v>
      </c>
      <c r="L182" s="1"/>
      <c r="M182" s="1">
        <f t="shared" si="51"/>
        <v>0</v>
      </c>
      <c r="N182" s="1">
        <v>0</v>
      </c>
      <c r="O182" s="1"/>
      <c r="P182" s="167">
        <f t="shared" si="52"/>
        <v>9.6000000000000002E-2</v>
      </c>
      <c r="Q182" s="173"/>
      <c r="R182" s="173">
        <v>9.5759999999999998E-2</v>
      </c>
      <c r="S182" s="167">
        <f t="shared" si="53"/>
        <v>0</v>
      </c>
      <c r="X182">
        <v>0</v>
      </c>
      <c r="Z182">
        <v>0</v>
      </c>
    </row>
    <row r="183" spans="1:26">
      <c r="A183" s="156"/>
      <c r="B183" s="156"/>
      <c r="C183" s="156"/>
      <c r="D183" s="156" t="s">
        <v>80</v>
      </c>
      <c r="E183" s="156"/>
      <c r="F183" s="167"/>
      <c r="G183" s="159">
        <f>ROUND((SUM(L171:L182))/1,2)</f>
        <v>0</v>
      </c>
      <c r="H183" s="159">
        <f>ROUND((SUM(M171:M182))/1,2)</f>
        <v>0</v>
      </c>
      <c r="I183" s="159">
        <f>ROUND((SUM(I171:I182))/1,2)</f>
        <v>0</v>
      </c>
      <c r="J183" s="156"/>
      <c r="K183" s="156"/>
      <c r="L183" s="156">
        <f>ROUND((SUM(L171:L182))/1,2)</f>
        <v>0</v>
      </c>
      <c r="M183" s="156">
        <f>ROUND((SUM(M171:M182))/1,2)</f>
        <v>0</v>
      </c>
      <c r="N183" s="156"/>
      <c r="O183" s="156"/>
      <c r="P183" s="174">
        <f>ROUND((SUM(P171:P182))/1,2)</f>
        <v>2.0699999999999998</v>
      </c>
      <c r="Q183" s="153"/>
      <c r="R183" s="153"/>
      <c r="S183" s="174">
        <f>ROUND((SUM(S171:S182))/1,2)</f>
        <v>0</v>
      </c>
      <c r="T183" s="153"/>
      <c r="U183" s="153"/>
      <c r="V183" s="153"/>
      <c r="W183" s="153"/>
      <c r="X183" s="153"/>
      <c r="Y183" s="153"/>
      <c r="Z183" s="153"/>
    </row>
    <row r="184" spans="1:26">
      <c r="A184" s="1"/>
      <c r="B184" s="1"/>
      <c r="C184" s="1"/>
      <c r="D184" s="1"/>
      <c r="E184" s="1"/>
      <c r="F184" s="163"/>
      <c r="G184" s="149"/>
      <c r="H184" s="149"/>
      <c r="I184" s="149"/>
      <c r="J184" s="1"/>
      <c r="K184" s="1"/>
      <c r="L184" s="1"/>
      <c r="M184" s="1"/>
      <c r="N184" s="1"/>
      <c r="O184" s="1"/>
      <c r="P184" s="1"/>
      <c r="S184" s="1"/>
    </row>
    <row r="185" spans="1:26">
      <c r="A185" s="156"/>
      <c r="B185" s="156"/>
      <c r="C185" s="156"/>
      <c r="D185" s="156" t="s">
        <v>81</v>
      </c>
      <c r="E185" s="156"/>
      <c r="F185" s="167"/>
      <c r="G185" s="157"/>
      <c r="H185" s="157"/>
      <c r="I185" s="157"/>
      <c r="J185" s="156"/>
      <c r="K185" s="156"/>
      <c r="L185" s="156"/>
      <c r="M185" s="156"/>
      <c r="N185" s="156"/>
      <c r="O185" s="156"/>
      <c r="P185" s="156"/>
      <c r="Q185" s="153"/>
      <c r="R185" s="153"/>
      <c r="S185" s="156"/>
      <c r="T185" s="153"/>
      <c r="U185" s="153"/>
      <c r="V185" s="153"/>
      <c r="W185" s="153"/>
      <c r="X185" s="153"/>
      <c r="Y185" s="153"/>
      <c r="Z185" s="153"/>
    </row>
    <row r="186" spans="1:26" ht="24.95" customHeight="1">
      <c r="A186" s="171"/>
      <c r="B186" s="168" t="s">
        <v>376</v>
      </c>
      <c r="C186" s="172" t="s">
        <v>377</v>
      </c>
      <c r="D186" s="168" t="s">
        <v>378</v>
      </c>
      <c r="E186" s="168" t="s">
        <v>122</v>
      </c>
      <c r="F186" s="169">
        <v>9.77</v>
      </c>
      <c r="G186" s="170"/>
      <c r="H186" s="170"/>
      <c r="I186" s="170">
        <f t="shared" ref="I186:I193" si="54">ROUND(F186*(G186+H186),2)</f>
        <v>0</v>
      </c>
      <c r="J186" s="168">
        <f t="shared" ref="J186:J193" si="55">ROUND(F186*(N186),2)</f>
        <v>0</v>
      </c>
      <c r="K186" s="1">
        <f t="shared" ref="K186:K193" si="56">ROUND(F186*(O186),2)</f>
        <v>0</v>
      </c>
      <c r="L186" s="1"/>
      <c r="M186" s="1">
        <f t="shared" ref="M186:M193" si="57">ROUND(F186*(G186+H186),2)</f>
        <v>0</v>
      </c>
      <c r="N186" s="1">
        <v>0</v>
      </c>
      <c r="O186" s="1"/>
      <c r="P186" s="167">
        <f t="shared" ref="P186:P193" si="58">ROUND(F186*(R186),3)</f>
        <v>6.3E-2</v>
      </c>
      <c r="Q186" s="173"/>
      <c r="R186" s="173">
        <v>6.47746E-3</v>
      </c>
      <c r="S186" s="167">
        <f t="shared" ref="S186:S193" si="59">ROUND(F186*(X186),3)</f>
        <v>0</v>
      </c>
      <c r="X186">
        <v>0</v>
      </c>
      <c r="Z186">
        <v>0</v>
      </c>
    </row>
    <row r="187" spans="1:26" ht="24.95" customHeight="1">
      <c r="A187" s="171"/>
      <c r="B187" s="168" t="s">
        <v>376</v>
      </c>
      <c r="C187" s="172" t="s">
        <v>379</v>
      </c>
      <c r="D187" s="168" t="s">
        <v>380</v>
      </c>
      <c r="E187" s="168" t="s">
        <v>211</v>
      </c>
      <c r="F187" s="169">
        <v>50</v>
      </c>
      <c r="G187" s="170"/>
      <c r="H187" s="170"/>
      <c r="I187" s="170">
        <f t="shared" si="54"/>
        <v>0</v>
      </c>
      <c r="J187" s="168">
        <f t="shared" si="55"/>
        <v>0</v>
      </c>
      <c r="K187" s="1">
        <f t="shared" si="56"/>
        <v>0</v>
      </c>
      <c r="L187" s="1"/>
      <c r="M187" s="1">
        <f t="shared" si="57"/>
        <v>0</v>
      </c>
      <c r="N187" s="1">
        <v>0</v>
      </c>
      <c r="O187" s="1"/>
      <c r="P187" s="167">
        <f t="shared" si="58"/>
        <v>4.9000000000000002E-2</v>
      </c>
      <c r="Q187" s="173"/>
      <c r="R187" s="173">
        <v>9.7000000000000005E-4</v>
      </c>
      <c r="S187" s="167">
        <f t="shared" si="59"/>
        <v>0</v>
      </c>
      <c r="X187">
        <v>0</v>
      </c>
      <c r="Z187">
        <v>0</v>
      </c>
    </row>
    <row r="188" spans="1:26" ht="24.95" customHeight="1">
      <c r="A188" s="171"/>
      <c r="B188" s="168" t="s">
        <v>376</v>
      </c>
      <c r="C188" s="172" t="s">
        <v>381</v>
      </c>
      <c r="D188" s="168" t="s">
        <v>382</v>
      </c>
      <c r="E188" s="168" t="s">
        <v>211</v>
      </c>
      <c r="F188" s="169">
        <v>8.15</v>
      </c>
      <c r="G188" s="170"/>
      <c r="H188" s="170"/>
      <c r="I188" s="170">
        <f t="shared" si="54"/>
        <v>0</v>
      </c>
      <c r="J188" s="168">
        <f t="shared" si="55"/>
        <v>0</v>
      </c>
      <c r="K188" s="1">
        <f t="shared" si="56"/>
        <v>0</v>
      </c>
      <c r="L188" s="1"/>
      <c r="M188" s="1">
        <f t="shared" si="57"/>
        <v>0</v>
      </c>
      <c r="N188" s="1">
        <v>0</v>
      </c>
      <c r="O188" s="1"/>
      <c r="P188" s="167">
        <f t="shared" si="58"/>
        <v>8.0000000000000002E-3</v>
      </c>
      <c r="Q188" s="173"/>
      <c r="R188" s="173">
        <v>9.5E-4</v>
      </c>
      <c r="S188" s="167">
        <f t="shared" si="59"/>
        <v>0</v>
      </c>
      <c r="X188">
        <v>0</v>
      </c>
      <c r="Z188">
        <v>0</v>
      </c>
    </row>
    <row r="189" spans="1:26" ht="24.95" customHeight="1">
      <c r="A189" s="171"/>
      <c r="B189" s="168" t="s">
        <v>376</v>
      </c>
      <c r="C189" s="172" t="s">
        <v>383</v>
      </c>
      <c r="D189" s="168" t="s">
        <v>384</v>
      </c>
      <c r="E189" s="168" t="s">
        <v>122</v>
      </c>
      <c r="F189" s="169">
        <v>100.11</v>
      </c>
      <c r="G189" s="170"/>
      <c r="H189" s="170"/>
      <c r="I189" s="170">
        <f t="shared" si="54"/>
        <v>0</v>
      </c>
      <c r="J189" s="168">
        <f t="shared" si="55"/>
        <v>0</v>
      </c>
      <c r="K189" s="1">
        <f t="shared" si="56"/>
        <v>0</v>
      </c>
      <c r="L189" s="1"/>
      <c r="M189" s="1">
        <f t="shared" si="57"/>
        <v>0</v>
      </c>
      <c r="N189" s="1">
        <v>0</v>
      </c>
      <c r="O189" s="1"/>
      <c r="P189" s="167">
        <f t="shared" si="58"/>
        <v>0.49199999999999999</v>
      </c>
      <c r="Q189" s="173"/>
      <c r="R189" s="173">
        <v>4.9100000000000003E-3</v>
      </c>
      <c r="S189" s="167">
        <f t="shared" si="59"/>
        <v>0</v>
      </c>
      <c r="X189">
        <v>0</v>
      </c>
      <c r="Z189">
        <v>0</v>
      </c>
    </row>
    <row r="190" spans="1:26" ht="24.95" customHeight="1">
      <c r="A190" s="171"/>
      <c r="B190" s="168" t="s">
        <v>376</v>
      </c>
      <c r="C190" s="172" t="s">
        <v>385</v>
      </c>
      <c r="D190" s="168" t="s">
        <v>386</v>
      </c>
      <c r="E190" s="168" t="s">
        <v>122</v>
      </c>
      <c r="F190" s="169">
        <v>100.1</v>
      </c>
      <c r="G190" s="170"/>
      <c r="H190" s="170"/>
      <c r="I190" s="170">
        <f t="shared" si="54"/>
        <v>0</v>
      </c>
      <c r="J190" s="168">
        <f t="shared" si="55"/>
        <v>0</v>
      </c>
      <c r="K190" s="1">
        <f t="shared" si="56"/>
        <v>0</v>
      </c>
      <c r="L190" s="1"/>
      <c r="M190" s="1">
        <f t="shared" si="57"/>
        <v>0</v>
      </c>
      <c r="N190" s="1">
        <v>0</v>
      </c>
      <c r="O190" s="1"/>
      <c r="P190" s="167">
        <f t="shared" si="58"/>
        <v>0.49099999999999999</v>
      </c>
      <c r="Q190" s="173"/>
      <c r="R190" s="173">
        <v>4.9100000000000003E-3</v>
      </c>
      <c r="S190" s="167">
        <f t="shared" si="59"/>
        <v>0</v>
      </c>
      <c r="X190">
        <v>0</v>
      </c>
      <c r="Z190">
        <v>0</v>
      </c>
    </row>
    <row r="191" spans="1:26" ht="24.95" customHeight="1">
      <c r="A191" s="171"/>
      <c r="B191" s="168" t="s">
        <v>376</v>
      </c>
      <c r="C191" s="172" t="s">
        <v>387</v>
      </c>
      <c r="D191" s="168" t="s">
        <v>388</v>
      </c>
      <c r="E191" s="168" t="s">
        <v>122</v>
      </c>
      <c r="F191" s="169">
        <v>84.52</v>
      </c>
      <c r="G191" s="170"/>
      <c r="H191" s="170"/>
      <c r="I191" s="170">
        <f t="shared" si="54"/>
        <v>0</v>
      </c>
      <c r="J191" s="168">
        <f t="shared" si="55"/>
        <v>0</v>
      </c>
      <c r="K191" s="1">
        <f t="shared" si="56"/>
        <v>0</v>
      </c>
      <c r="L191" s="1"/>
      <c r="M191" s="1">
        <f t="shared" si="57"/>
        <v>0</v>
      </c>
      <c r="N191" s="1">
        <v>0</v>
      </c>
      <c r="O191" s="1"/>
      <c r="P191" s="167">
        <f t="shared" si="58"/>
        <v>0.41599999999999998</v>
      </c>
      <c r="Q191" s="173"/>
      <c r="R191" s="173">
        <v>4.9217599999999999E-3</v>
      </c>
      <c r="S191" s="167">
        <f t="shared" si="59"/>
        <v>0</v>
      </c>
      <c r="X191">
        <v>0</v>
      </c>
      <c r="Z191">
        <v>0</v>
      </c>
    </row>
    <row r="192" spans="1:26" ht="24.95" customHeight="1">
      <c r="A192" s="171"/>
      <c r="B192" s="168" t="s">
        <v>376</v>
      </c>
      <c r="C192" s="172" t="s">
        <v>389</v>
      </c>
      <c r="D192" s="168" t="s">
        <v>390</v>
      </c>
      <c r="E192" s="168" t="s">
        <v>242</v>
      </c>
      <c r="F192" s="169">
        <v>4.5</v>
      </c>
      <c r="G192" s="170"/>
      <c r="H192" s="170"/>
      <c r="I192" s="170">
        <f t="shared" si="54"/>
        <v>0</v>
      </c>
      <c r="J192" s="168">
        <f t="shared" si="55"/>
        <v>0</v>
      </c>
      <c r="K192" s="1">
        <f t="shared" si="56"/>
        <v>0</v>
      </c>
      <c r="L192" s="1"/>
      <c r="M192" s="1">
        <f t="shared" si="57"/>
        <v>0</v>
      </c>
      <c r="N192" s="1">
        <v>0</v>
      </c>
      <c r="O192" s="1"/>
      <c r="P192" s="167">
        <f t="shared" si="58"/>
        <v>0</v>
      </c>
      <c r="Q192" s="173"/>
      <c r="R192" s="173">
        <v>0</v>
      </c>
      <c r="S192" s="167">
        <f t="shared" si="59"/>
        <v>0</v>
      </c>
      <c r="X192">
        <v>0</v>
      </c>
      <c r="Z192">
        <v>0</v>
      </c>
    </row>
    <row r="193" spans="1:26" ht="24.95" customHeight="1">
      <c r="A193" s="171"/>
      <c r="B193" s="168" t="s">
        <v>391</v>
      </c>
      <c r="C193" s="172" t="s">
        <v>392</v>
      </c>
      <c r="D193" s="168" t="s">
        <v>393</v>
      </c>
      <c r="E193" s="168" t="s">
        <v>122</v>
      </c>
      <c r="F193" s="169">
        <v>100.11</v>
      </c>
      <c r="G193" s="170"/>
      <c r="H193" s="170"/>
      <c r="I193" s="170">
        <f t="shared" si="54"/>
        <v>0</v>
      </c>
      <c r="J193" s="168">
        <f t="shared" si="55"/>
        <v>0</v>
      </c>
      <c r="K193" s="1">
        <f t="shared" si="56"/>
        <v>0</v>
      </c>
      <c r="L193" s="1"/>
      <c r="M193" s="1">
        <f t="shared" si="57"/>
        <v>0</v>
      </c>
      <c r="N193" s="1">
        <v>0</v>
      </c>
      <c r="O193" s="1"/>
      <c r="P193" s="167">
        <f t="shared" si="58"/>
        <v>2.0019999999999998</v>
      </c>
      <c r="Q193" s="173"/>
      <c r="R193" s="173">
        <v>0.02</v>
      </c>
      <c r="S193" s="167">
        <f t="shared" si="59"/>
        <v>0</v>
      </c>
      <c r="X193">
        <v>0</v>
      </c>
      <c r="Z193">
        <v>0</v>
      </c>
    </row>
    <row r="194" spans="1:26">
      <c r="A194" s="156"/>
      <c r="B194" s="156"/>
      <c r="C194" s="156"/>
      <c r="D194" s="156" t="s">
        <v>81</v>
      </c>
      <c r="E194" s="156"/>
      <c r="F194" s="167"/>
      <c r="G194" s="159">
        <f>ROUND((SUM(L185:L193))/1,2)</f>
        <v>0</v>
      </c>
      <c r="H194" s="159">
        <f>ROUND((SUM(M185:M193))/1,2)</f>
        <v>0</v>
      </c>
      <c r="I194" s="159">
        <f>ROUND((SUM(I185:I193))/1,2)</f>
        <v>0</v>
      </c>
      <c r="J194" s="156"/>
      <c r="K194" s="156"/>
      <c r="L194" s="156">
        <f>ROUND((SUM(L185:L193))/1,2)</f>
        <v>0</v>
      </c>
      <c r="M194" s="156">
        <f>ROUND((SUM(M185:M193))/1,2)</f>
        <v>0</v>
      </c>
      <c r="N194" s="156"/>
      <c r="O194" s="156"/>
      <c r="P194" s="174">
        <f>ROUND((SUM(P185:P193))/1,2)</f>
        <v>3.52</v>
      </c>
      <c r="Q194" s="153"/>
      <c r="R194" s="153"/>
      <c r="S194" s="174">
        <f>ROUND((SUM(S185:S193))/1,2)</f>
        <v>0</v>
      </c>
      <c r="T194" s="153"/>
      <c r="U194" s="153"/>
      <c r="V194" s="153"/>
      <c r="W194" s="153"/>
      <c r="X194" s="153"/>
      <c r="Y194" s="153"/>
      <c r="Z194" s="153"/>
    </row>
    <row r="195" spans="1:26">
      <c r="A195" s="1"/>
      <c r="B195" s="1"/>
      <c r="C195" s="1"/>
      <c r="D195" s="1"/>
      <c r="E195" s="1"/>
      <c r="F195" s="163"/>
      <c r="G195" s="149"/>
      <c r="H195" s="149"/>
      <c r="I195" s="149"/>
      <c r="J195" s="1"/>
      <c r="K195" s="1"/>
      <c r="L195" s="1"/>
      <c r="M195" s="1"/>
      <c r="N195" s="1"/>
      <c r="O195" s="1"/>
      <c r="P195" s="1"/>
      <c r="S195" s="1"/>
    </row>
    <row r="196" spans="1:26">
      <c r="A196" s="156"/>
      <c r="B196" s="156"/>
      <c r="C196" s="156"/>
      <c r="D196" s="156" t="s">
        <v>82</v>
      </c>
      <c r="E196" s="156"/>
      <c r="F196" s="167"/>
      <c r="G196" s="157"/>
      <c r="H196" s="157"/>
      <c r="I196" s="157"/>
      <c r="J196" s="156"/>
      <c r="K196" s="156"/>
      <c r="L196" s="156"/>
      <c r="M196" s="156"/>
      <c r="N196" s="156"/>
      <c r="O196" s="156"/>
      <c r="P196" s="156"/>
      <c r="Q196" s="153"/>
      <c r="R196" s="153"/>
      <c r="S196" s="156"/>
      <c r="T196" s="153"/>
      <c r="U196" s="153"/>
      <c r="V196" s="153"/>
      <c r="W196" s="153"/>
      <c r="X196" s="153"/>
      <c r="Y196" s="153"/>
      <c r="Z196" s="153"/>
    </row>
    <row r="197" spans="1:26" ht="24.95" customHeight="1">
      <c r="A197" s="171"/>
      <c r="B197" s="168" t="s">
        <v>394</v>
      </c>
      <c r="C197" s="172" t="s">
        <v>395</v>
      </c>
      <c r="D197" s="168" t="s">
        <v>396</v>
      </c>
      <c r="E197" s="168" t="s">
        <v>122</v>
      </c>
      <c r="F197" s="169">
        <v>132.05000000000001</v>
      </c>
      <c r="G197" s="170"/>
      <c r="H197" s="170"/>
      <c r="I197" s="170">
        <f>ROUND(F197*(G197+H197),2)</f>
        <v>0</v>
      </c>
      <c r="J197" s="168">
        <f>ROUND(F197*(N197),2)</f>
        <v>0</v>
      </c>
      <c r="K197" s="1">
        <f>ROUND(F197*(O197),2)</f>
        <v>0</v>
      </c>
      <c r="L197" s="1"/>
      <c r="M197" s="1">
        <f>ROUND(F197*(G197+H197),2)</f>
        <v>0</v>
      </c>
      <c r="N197" s="1">
        <v>0</v>
      </c>
      <c r="O197" s="1"/>
      <c r="P197" s="167">
        <f>ROUND(F197*(R197),3)</f>
        <v>2.9000000000000001E-2</v>
      </c>
      <c r="Q197" s="173"/>
      <c r="R197" s="173">
        <v>2.2000000000000001E-4</v>
      </c>
      <c r="S197" s="167">
        <f>ROUND(F197*(X197),3)</f>
        <v>0</v>
      </c>
      <c r="X197">
        <v>0</v>
      </c>
      <c r="Z197">
        <v>0</v>
      </c>
    </row>
    <row r="198" spans="1:26" ht="24.95" customHeight="1">
      <c r="A198" s="171"/>
      <c r="B198" s="168" t="s">
        <v>394</v>
      </c>
      <c r="C198" s="172" t="s">
        <v>397</v>
      </c>
      <c r="D198" s="168" t="s">
        <v>398</v>
      </c>
      <c r="E198" s="168" t="s">
        <v>242</v>
      </c>
      <c r="F198" s="169">
        <v>0.4</v>
      </c>
      <c r="G198" s="170"/>
      <c r="H198" s="170"/>
      <c r="I198" s="170">
        <f>ROUND(F198*(G198+H198),2)</f>
        <v>0</v>
      </c>
      <c r="J198" s="168">
        <f>ROUND(F198*(N198),2)</f>
        <v>0</v>
      </c>
      <c r="K198" s="1">
        <f>ROUND(F198*(O198),2)</f>
        <v>0</v>
      </c>
      <c r="L198" s="1"/>
      <c r="M198" s="1">
        <f>ROUND(F198*(G198+H198),2)</f>
        <v>0</v>
      </c>
      <c r="N198" s="1">
        <v>0</v>
      </c>
      <c r="O198" s="1"/>
      <c r="P198" s="167">
        <f>ROUND(F198*(R198),3)</f>
        <v>0</v>
      </c>
      <c r="Q198" s="173"/>
      <c r="R198" s="173">
        <v>0</v>
      </c>
      <c r="S198" s="167">
        <f>ROUND(F198*(X198),3)</f>
        <v>0</v>
      </c>
      <c r="X198">
        <v>0</v>
      </c>
      <c r="Z198">
        <v>0</v>
      </c>
    </row>
    <row r="199" spans="1:26" ht="24.95" customHeight="1">
      <c r="A199" s="171"/>
      <c r="B199" s="168" t="s">
        <v>229</v>
      </c>
      <c r="C199" s="172" t="s">
        <v>399</v>
      </c>
      <c r="D199" s="168" t="s">
        <v>400</v>
      </c>
      <c r="E199" s="168" t="s">
        <v>200</v>
      </c>
      <c r="F199" s="169">
        <v>132.05000000000001</v>
      </c>
      <c r="G199" s="170"/>
      <c r="H199" s="170"/>
      <c r="I199" s="170">
        <f>ROUND(F199*(G199+H199),2)</f>
        <v>0</v>
      </c>
      <c r="J199" s="168">
        <f>ROUND(F199*(N199),2)</f>
        <v>0</v>
      </c>
      <c r="K199" s="1">
        <f>ROUND(F199*(O199),2)</f>
        <v>0</v>
      </c>
      <c r="L199" s="1"/>
      <c r="M199" s="1">
        <f>ROUND(F199*(G199+H199),2)</f>
        <v>0</v>
      </c>
      <c r="N199" s="1">
        <v>0</v>
      </c>
      <c r="O199" s="1"/>
      <c r="P199" s="167">
        <f>ROUND(F199*(R199),3)</f>
        <v>0</v>
      </c>
      <c r="Q199" s="173"/>
      <c r="R199" s="173">
        <v>0</v>
      </c>
      <c r="S199" s="167">
        <f>ROUND(F199*(X199),3)</f>
        <v>0</v>
      </c>
      <c r="X199">
        <v>0</v>
      </c>
      <c r="Z199">
        <v>0</v>
      </c>
    </row>
    <row r="200" spans="1:26">
      <c r="A200" s="156"/>
      <c r="B200" s="156"/>
      <c r="C200" s="156"/>
      <c r="D200" s="156" t="s">
        <v>82</v>
      </c>
      <c r="E200" s="156"/>
      <c r="F200" s="167"/>
      <c r="G200" s="159">
        <f>ROUND((SUM(L196:L199))/1,2)</f>
        <v>0</v>
      </c>
      <c r="H200" s="159">
        <f>ROUND((SUM(M196:M199))/1,2)</f>
        <v>0</v>
      </c>
      <c r="I200" s="159">
        <f>ROUND((SUM(I196:I199))/1,2)</f>
        <v>0</v>
      </c>
      <c r="J200" s="156"/>
      <c r="K200" s="156"/>
      <c r="L200" s="156">
        <f>ROUND((SUM(L196:L199))/1,2)</f>
        <v>0</v>
      </c>
      <c r="M200" s="156">
        <f>ROUND((SUM(M196:M199))/1,2)</f>
        <v>0</v>
      </c>
      <c r="N200" s="156"/>
      <c r="O200" s="156"/>
      <c r="P200" s="174">
        <f>ROUND((SUM(P196:P199))/1,2)</f>
        <v>0.03</v>
      </c>
      <c r="Q200" s="153"/>
      <c r="R200" s="153"/>
      <c r="S200" s="174">
        <f>ROUND((SUM(S196:S199))/1,2)</f>
        <v>0</v>
      </c>
      <c r="T200" s="153"/>
      <c r="U200" s="153"/>
      <c r="V200" s="153"/>
      <c r="W200" s="153"/>
      <c r="X200" s="153"/>
      <c r="Y200" s="153"/>
      <c r="Z200" s="153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S201" s="1"/>
    </row>
    <row r="202" spans="1:26">
      <c r="A202" s="156"/>
      <c r="B202" s="156"/>
      <c r="C202" s="156"/>
      <c r="D202" s="156" t="s">
        <v>83</v>
      </c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3"/>
      <c r="R202" s="153"/>
      <c r="S202" s="156"/>
      <c r="T202" s="153"/>
      <c r="U202" s="153"/>
      <c r="V202" s="153"/>
      <c r="W202" s="153"/>
      <c r="X202" s="153"/>
      <c r="Y202" s="153"/>
      <c r="Z202" s="153"/>
    </row>
    <row r="203" spans="1:26" ht="24.95" customHeight="1">
      <c r="A203" s="171"/>
      <c r="B203" s="168" t="s">
        <v>401</v>
      </c>
      <c r="C203" s="172" t="s">
        <v>402</v>
      </c>
      <c r="D203" s="168" t="s">
        <v>403</v>
      </c>
      <c r="E203" s="168" t="s">
        <v>404</v>
      </c>
      <c r="F203" s="169">
        <v>107.19</v>
      </c>
      <c r="G203" s="170"/>
      <c r="H203" s="168"/>
      <c r="I203" s="170">
        <f>ROUND(F203*(G203+H203),2)</f>
        <v>0</v>
      </c>
      <c r="J203" s="168">
        <f>ROUND(F203*(N203),2)</f>
        <v>0</v>
      </c>
      <c r="K203" s="1">
        <f>ROUND(F203*(O203),2)</f>
        <v>0</v>
      </c>
      <c r="L203" s="1"/>
      <c r="M203" s="1">
        <f>ROUND(F203*(G203+H203),2)</f>
        <v>0</v>
      </c>
      <c r="N203" s="1">
        <v>0</v>
      </c>
      <c r="O203" s="1"/>
      <c r="P203" s="167">
        <f>ROUND(F203*(R203),3)</f>
        <v>2.9000000000000001E-2</v>
      </c>
      <c r="Q203" s="173"/>
      <c r="R203" s="173">
        <v>2.7E-4</v>
      </c>
      <c r="S203" s="167">
        <f>ROUND(F203*(X203),3)</f>
        <v>0</v>
      </c>
      <c r="X203">
        <v>0</v>
      </c>
      <c r="Z203">
        <v>0</v>
      </c>
    </row>
    <row r="204" spans="1:26" ht="24.95" customHeight="1">
      <c r="A204" s="171"/>
      <c r="B204" s="168" t="s">
        <v>401</v>
      </c>
      <c r="C204" s="172" t="s">
        <v>405</v>
      </c>
      <c r="D204" s="168" t="s">
        <v>406</v>
      </c>
      <c r="E204" s="168" t="s">
        <v>122</v>
      </c>
      <c r="F204" s="169">
        <v>107.19</v>
      </c>
      <c r="G204" s="170"/>
      <c r="H204" s="168"/>
      <c r="I204" s="170">
        <f>ROUND(F204*(G204+H204),2)</f>
        <v>0</v>
      </c>
      <c r="J204" s="168">
        <f>ROUND(F204*(N204),2)</f>
        <v>0</v>
      </c>
      <c r="K204" s="1">
        <f>ROUND(F204*(O204),2)</f>
        <v>0</v>
      </c>
      <c r="L204" s="1"/>
      <c r="M204" s="1">
        <f>ROUND(F204*(G204+H204),2)</f>
        <v>0</v>
      </c>
      <c r="N204" s="1">
        <v>0</v>
      </c>
      <c r="O204" s="1"/>
      <c r="P204" s="167">
        <f>ROUND(F204*(R204),3)</f>
        <v>0.35799999999999998</v>
      </c>
      <c r="Q204" s="173"/>
      <c r="R204" s="173">
        <v>3.3400000000000001E-3</v>
      </c>
      <c r="S204" s="167">
        <f>ROUND(F204*(X204),3)</f>
        <v>0</v>
      </c>
      <c r="X204">
        <v>0</v>
      </c>
      <c r="Z204">
        <v>0</v>
      </c>
    </row>
    <row r="205" spans="1:26" ht="24.95" customHeight="1">
      <c r="A205" s="171"/>
      <c r="B205" s="168" t="s">
        <v>401</v>
      </c>
      <c r="C205" s="172" t="s">
        <v>407</v>
      </c>
      <c r="D205" s="168" t="s">
        <v>408</v>
      </c>
      <c r="E205" s="168" t="s">
        <v>242</v>
      </c>
      <c r="F205" s="169">
        <v>2.5</v>
      </c>
      <c r="G205" s="170"/>
      <c r="H205" s="168"/>
      <c r="I205" s="170">
        <f>ROUND(F205*(G205+H205),2)</f>
        <v>0</v>
      </c>
      <c r="J205" s="168">
        <f>ROUND(F205*(N205),2)</f>
        <v>0</v>
      </c>
      <c r="K205" s="1">
        <f>ROUND(F205*(O205),2)</f>
        <v>0</v>
      </c>
      <c r="L205" s="1"/>
      <c r="M205" s="1">
        <f>ROUND(F205*(G205+H205),2)</f>
        <v>0</v>
      </c>
      <c r="N205" s="1">
        <v>0</v>
      </c>
      <c r="O205" s="1"/>
      <c r="P205" s="167">
        <f>ROUND(F205*(R205),3)</f>
        <v>0</v>
      </c>
      <c r="Q205" s="173"/>
      <c r="R205" s="173">
        <v>0</v>
      </c>
      <c r="S205" s="167">
        <f>ROUND(F205*(X205),3)</f>
        <v>0</v>
      </c>
      <c r="X205">
        <v>0</v>
      </c>
      <c r="Z205">
        <v>0</v>
      </c>
    </row>
    <row r="206" spans="1:26" ht="24.95" customHeight="1">
      <c r="A206" s="171"/>
      <c r="B206" s="168" t="s">
        <v>391</v>
      </c>
      <c r="C206" s="172" t="s">
        <v>409</v>
      </c>
      <c r="D206" s="168" t="s">
        <v>410</v>
      </c>
      <c r="E206" s="168" t="s">
        <v>200</v>
      </c>
      <c r="F206" s="169">
        <v>107.19</v>
      </c>
      <c r="G206" s="170"/>
      <c r="H206" s="168"/>
      <c r="I206" s="170">
        <f>ROUND(F206*(G206+H206),2)</f>
        <v>0</v>
      </c>
      <c r="J206" s="168">
        <f>ROUND(F206*(N206),2)</f>
        <v>0</v>
      </c>
      <c r="K206" s="1">
        <f>ROUND(F206*(O206),2)</f>
        <v>0</v>
      </c>
      <c r="L206" s="1"/>
      <c r="M206" s="1">
        <f>ROUND(F206*(G206+H206),2)</f>
        <v>0</v>
      </c>
      <c r="N206" s="1">
        <v>0</v>
      </c>
      <c r="O206" s="1"/>
      <c r="P206" s="167">
        <f>ROUND(F206*(R206),3)</f>
        <v>2.2509999999999999</v>
      </c>
      <c r="Q206" s="173"/>
      <c r="R206" s="173">
        <v>2.1000000000000001E-2</v>
      </c>
      <c r="S206" s="167">
        <f>ROUND(F206*(X206),3)</f>
        <v>0</v>
      </c>
      <c r="X206">
        <v>0</v>
      </c>
      <c r="Z206">
        <v>0</v>
      </c>
    </row>
    <row r="207" spans="1:26">
      <c r="A207" s="156"/>
      <c r="B207" s="156"/>
      <c r="C207" s="156"/>
      <c r="D207" s="156" t="s">
        <v>83</v>
      </c>
      <c r="E207" s="156"/>
      <c r="F207" s="156"/>
      <c r="G207" s="159">
        <f>ROUND((SUM(L202:L206))/1,2)</f>
        <v>0</v>
      </c>
      <c r="H207" s="159">
        <f>ROUND((SUM(M202:M206))/1,2)</f>
        <v>0</v>
      </c>
      <c r="I207" s="159">
        <f>ROUND((SUM(I202:I206))/1,2)</f>
        <v>0</v>
      </c>
      <c r="J207" s="156"/>
      <c r="K207" s="156"/>
      <c r="L207" s="156">
        <f>ROUND((SUM(L202:L206))/1,2)</f>
        <v>0</v>
      </c>
      <c r="M207" s="156">
        <f>ROUND((SUM(M202:M206))/1,2)</f>
        <v>0</v>
      </c>
      <c r="N207" s="156"/>
      <c r="O207" s="156"/>
      <c r="P207" s="174">
        <f>ROUND((SUM(P202:P206))/1,2)</f>
        <v>2.64</v>
      </c>
      <c r="Q207" s="153"/>
      <c r="R207" s="153"/>
      <c r="S207" s="174">
        <f>ROUND((SUM(S202:S206))/1,2)</f>
        <v>0</v>
      </c>
      <c r="T207" s="153"/>
      <c r="U207" s="153"/>
      <c r="V207" s="153"/>
      <c r="W207" s="153"/>
      <c r="X207" s="153"/>
      <c r="Y207" s="153"/>
      <c r="Z207" s="153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S208" s="1"/>
    </row>
    <row r="209" spans="1:26">
      <c r="A209" s="156"/>
      <c r="B209" s="156"/>
      <c r="C209" s="156"/>
      <c r="D209" s="156" t="s">
        <v>84</v>
      </c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3"/>
      <c r="R209" s="153"/>
      <c r="S209" s="156"/>
      <c r="T209" s="153"/>
      <c r="U209" s="153"/>
      <c r="V209" s="153"/>
      <c r="W209" s="153"/>
      <c r="X209" s="153"/>
      <c r="Y209" s="153"/>
      <c r="Z209" s="153"/>
    </row>
    <row r="210" spans="1:26" ht="24.95" customHeight="1">
      <c r="A210" s="171"/>
      <c r="B210" s="168" t="s">
        <v>411</v>
      </c>
      <c r="C210" s="172" t="s">
        <v>412</v>
      </c>
      <c r="D210" s="168" t="s">
        <v>413</v>
      </c>
      <c r="E210" s="168" t="s">
        <v>122</v>
      </c>
      <c r="F210" s="169">
        <v>74.12</v>
      </c>
      <c r="G210" s="170"/>
      <c r="H210" s="168"/>
      <c r="I210" s="170">
        <f>ROUND(F210*(G210+H210),2)</f>
        <v>0</v>
      </c>
      <c r="J210" s="168">
        <f>ROUND(F210*(N210),2)</f>
        <v>0</v>
      </c>
      <c r="K210" s="1">
        <f>ROUND(F210*(O210),2)</f>
        <v>0</v>
      </c>
      <c r="L210" s="1"/>
      <c r="M210" s="1">
        <f>ROUND(F210*(G210+H210),2)</f>
        <v>0</v>
      </c>
      <c r="N210" s="1">
        <v>0</v>
      </c>
      <c r="O210" s="1"/>
      <c r="P210" s="167">
        <f>ROUND(F210*(R210),3)</f>
        <v>8.9999999999999993E-3</v>
      </c>
      <c r="Q210" s="173"/>
      <c r="R210" s="173">
        <v>1.2799999999999999E-4</v>
      </c>
      <c r="S210" s="167">
        <f>ROUND(F210*(X210),3)</f>
        <v>0</v>
      </c>
      <c r="X210">
        <v>0</v>
      </c>
      <c r="Z210">
        <v>0</v>
      </c>
    </row>
    <row r="211" spans="1:26" ht="24.95" customHeight="1">
      <c r="A211" s="171"/>
      <c r="B211" s="168" t="s">
        <v>411</v>
      </c>
      <c r="C211" s="172" t="s">
        <v>414</v>
      </c>
      <c r="D211" s="168" t="s">
        <v>415</v>
      </c>
      <c r="E211" s="168" t="s">
        <v>122</v>
      </c>
      <c r="F211" s="169">
        <v>74.12</v>
      </c>
      <c r="G211" s="170"/>
      <c r="H211" s="168"/>
      <c r="I211" s="170">
        <f>ROUND(F211*(G211+H211),2)</f>
        <v>0</v>
      </c>
      <c r="J211" s="168">
        <f>ROUND(F211*(N211),2)</f>
        <v>0</v>
      </c>
      <c r="K211" s="1">
        <f>ROUND(F211*(O211),2)</f>
        <v>0</v>
      </c>
      <c r="L211" s="1"/>
      <c r="M211" s="1">
        <f>ROUND(F211*(G211+H211),2)</f>
        <v>0</v>
      </c>
      <c r="N211" s="1">
        <v>0</v>
      </c>
      <c r="O211" s="1"/>
      <c r="P211" s="167">
        <f>ROUND(F211*(R211),3)</f>
        <v>0.03</v>
      </c>
      <c r="Q211" s="173"/>
      <c r="R211" s="173">
        <v>4.0000000000000002E-4</v>
      </c>
      <c r="S211" s="167">
        <f>ROUND(F211*(X211),3)</f>
        <v>0</v>
      </c>
      <c r="X211">
        <v>0</v>
      </c>
      <c r="Z211">
        <v>0</v>
      </c>
    </row>
    <row r="212" spans="1:26" ht="24.95" customHeight="1">
      <c r="A212" s="171"/>
      <c r="B212" s="168" t="s">
        <v>411</v>
      </c>
      <c r="C212" s="172" t="s">
        <v>416</v>
      </c>
      <c r="D212" s="168" t="s">
        <v>417</v>
      </c>
      <c r="E212" s="168" t="s">
        <v>404</v>
      </c>
      <c r="F212" s="169">
        <v>668.45</v>
      </c>
      <c r="G212" s="170"/>
      <c r="H212" s="168"/>
      <c r="I212" s="170">
        <f>ROUND(F212*(G212+H212),2)</f>
        <v>0</v>
      </c>
      <c r="J212" s="168">
        <f>ROUND(F212*(N212),2)</f>
        <v>0</v>
      </c>
      <c r="K212" s="1">
        <f>ROUND(F212*(O212),2)</f>
        <v>0</v>
      </c>
      <c r="L212" s="1"/>
      <c r="M212" s="1">
        <f>ROUND(F212*(G212+H212),2)</f>
        <v>0</v>
      </c>
      <c r="N212" s="1">
        <v>0</v>
      </c>
      <c r="O212" s="1"/>
      <c r="P212" s="167">
        <f>ROUND(F212*(R212),3)</f>
        <v>0.32100000000000001</v>
      </c>
      <c r="Q212" s="173"/>
      <c r="R212" s="173">
        <v>4.8000000000000001E-4</v>
      </c>
      <c r="S212" s="167">
        <f>ROUND(F212*(X212),3)</f>
        <v>0</v>
      </c>
      <c r="X212">
        <v>0</v>
      </c>
      <c r="Z212">
        <v>0</v>
      </c>
    </row>
    <row r="213" spans="1:26" ht="24.95" customHeight="1">
      <c r="A213" s="171"/>
      <c r="B213" s="168" t="s">
        <v>411</v>
      </c>
      <c r="C213" s="172" t="s">
        <v>418</v>
      </c>
      <c r="D213" s="168" t="s">
        <v>419</v>
      </c>
      <c r="E213" s="168" t="s">
        <v>122</v>
      </c>
      <c r="F213" s="169">
        <v>133.19999999999999</v>
      </c>
      <c r="G213" s="170"/>
      <c r="H213" s="168"/>
      <c r="I213" s="170">
        <f>ROUND(F213*(G213+H213),2)</f>
        <v>0</v>
      </c>
      <c r="J213" s="168">
        <f>ROUND(F213*(N213),2)</f>
        <v>0</v>
      </c>
      <c r="K213" s="1">
        <f>ROUND(F213*(O213),2)</f>
        <v>0</v>
      </c>
      <c r="L213" s="1"/>
      <c r="M213" s="1">
        <f>ROUND(F213*(G213+H213),2)</f>
        <v>0</v>
      </c>
      <c r="N213" s="1">
        <v>0</v>
      </c>
      <c r="O213" s="1"/>
      <c r="P213" s="167">
        <f>ROUND(F213*(R213),3)</f>
        <v>6.3E-2</v>
      </c>
      <c r="Q213" s="173"/>
      <c r="R213" s="173">
        <v>4.6999999999999999E-4</v>
      </c>
      <c r="S213" s="167">
        <f>ROUND(F213*(X213),3)</f>
        <v>0</v>
      </c>
      <c r="X213">
        <v>0</v>
      </c>
      <c r="Z213">
        <v>0</v>
      </c>
    </row>
    <row r="214" spans="1:26" ht="24.95" customHeight="1">
      <c r="A214" s="171"/>
      <c r="B214" s="168" t="s">
        <v>411</v>
      </c>
      <c r="C214" s="172" t="s">
        <v>420</v>
      </c>
      <c r="D214" s="168" t="s">
        <v>421</v>
      </c>
      <c r="E214" s="168" t="s">
        <v>122</v>
      </c>
      <c r="F214" s="169">
        <v>133.19999999999999</v>
      </c>
      <c r="G214" s="170"/>
      <c r="H214" s="168"/>
      <c r="I214" s="170">
        <f>ROUND(F214*(G214+H214),2)</f>
        <v>0</v>
      </c>
      <c r="J214" s="168">
        <f>ROUND(F214*(N214),2)</f>
        <v>0</v>
      </c>
      <c r="K214" s="1">
        <f>ROUND(F214*(O214),2)</f>
        <v>0</v>
      </c>
      <c r="L214" s="1"/>
      <c r="M214" s="1">
        <f>ROUND(F214*(G214+H214),2)</f>
        <v>0</v>
      </c>
      <c r="N214" s="1">
        <v>0</v>
      </c>
      <c r="O214" s="1"/>
      <c r="P214" s="167">
        <f>ROUND(F214*(R214),3)</f>
        <v>2.5000000000000001E-2</v>
      </c>
      <c r="Q214" s="173"/>
      <c r="R214" s="173">
        <v>1.9000000000000001E-4</v>
      </c>
      <c r="S214" s="167">
        <f>ROUND(F214*(X214),3)</f>
        <v>0</v>
      </c>
      <c r="X214">
        <v>0</v>
      </c>
      <c r="Z214">
        <v>0</v>
      </c>
    </row>
    <row r="215" spans="1:26">
      <c r="A215" s="156"/>
      <c r="B215" s="156"/>
      <c r="C215" s="156"/>
      <c r="D215" s="156" t="s">
        <v>84</v>
      </c>
      <c r="E215" s="156"/>
      <c r="F215" s="156"/>
      <c r="G215" s="159">
        <f>ROUND((SUM(L209:L214))/1,2)</f>
        <v>0</v>
      </c>
      <c r="H215" s="159">
        <f>ROUND((SUM(M209:M214))/1,2)</f>
        <v>0</v>
      </c>
      <c r="I215" s="159">
        <f>ROUND((SUM(I209:I214))/1,2)</f>
        <v>0</v>
      </c>
      <c r="J215" s="156"/>
      <c r="K215" s="156"/>
      <c r="L215" s="156">
        <f>ROUND((SUM(L209:L214))/1,2)</f>
        <v>0</v>
      </c>
      <c r="M215" s="156">
        <f>ROUND((SUM(M209:M214))/1,2)</f>
        <v>0</v>
      </c>
      <c r="N215" s="156"/>
      <c r="O215" s="156"/>
      <c r="P215" s="174">
        <f>ROUND((SUM(P209:P214))/1,2)</f>
        <v>0.45</v>
      </c>
      <c r="Q215" s="153"/>
      <c r="R215" s="153"/>
      <c r="S215" s="174">
        <f>ROUND((SUM(S209:S214))/1,2)</f>
        <v>0</v>
      </c>
      <c r="T215" s="153"/>
      <c r="U215" s="153"/>
      <c r="V215" s="153"/>
      <c r="W215" s="153"/>
      <c r="X215" s="153"/>
      <c r="Y215" s="153"/>
      <c r="Z215" s="153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S216" s="1"/>
    </row>
    <row r="217" spans="1:26">
      <c r="A217" s="156"/>
      <c r="B217" s="156"/>
      <c r="C217" s="156"/>
      <c r="D217" s="156" t="s">
        <v>85</v>
      </c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3"/>
      <c r="R217" s="153"/>
      <c r="S217" s="156"/>
      <c r="T217" s="153"/>
      <c r="U217" s="153"/>
      <c r="V217" s="153"/>
      <c r="W217" s="153"/>
      <c r="X217" s="153"/>
      <c r="Y217" s="153"/>
      <c r="Z217" s="153"/>
    </row>
    <row r="218" spans="1:26" ht="24.95" customHeight="1">
      <c r="A218" s="171"/>
      <c r="B218" s="168" t="s">
        <v>422</v>
      </c>
      <c r="C218" s="172" t="s">
        <v>423</v>
      </c>
      <c r="D218" s="168" t="s">
        <v>424</v>
      </c>
      <c r="E218" s="168" t="s">
        <v>200</v>
      </c>
      <c r="F218" s="169">
        <v>221.88</v>
      </c>
      <c r="G218" s="170"/>
      <c r="H218" s="168"/>
      <c r="I218" s="170">
        <f>ROUND(F218*(G218+H218),2)</f>
        <v>0</v>
      </c>
      <c r="J218" s="168">
        <f>ROUND(F218*(N218),2)</f>
        <v>0</v>
      </c>
      <c r="K218" s="1">
        <f>ROUND(F218*(O218),2)</f>
        <v>0</v>
      </c>
      <c r="L218" s="1"/>
      <c r="M218" s="1">
        <f>ROUND(F218*(G218+H218),2)</f>
        <v>0</v>
      </c>
      <c r="N218" s="1">
        <v>0</v>
      </c>
      <c r="O218" s="1"/>
      <c r="P218" s="167">
        <f>ROUND(F218*(R218),3)</f>
        <v>0</v>
      </c>
      <c r="Q218" s="173"/>
      <c r="R218" s="173">
        <v>0</v>
      </c>
      <c r="S218" s="167">
        <f>ROUND(F218*(X218),3)</f>
        <v>0</v>
      </c>
      <c r="X218">
        <v>0</v>
      </c>
      <c r="Z218">
        <v>0</v>
      </c>
    </row>
    <row r="219" spans="1:26" ht="24.95" customHeight="1">
      <c r="A219" s="171"/>
      <c r="B219" s="168" t="s">
        <v>422</v>
      </c>
      <c r="C219" s="172" t="s">
        <v>425</v>
      </c>
      <c r="D219" s="168" t="s">
        <v>426</v>
      </c>
      <c r="E219" s="168" t="s">
        <v>122</v>
      </c>
      <c r="F219" s="169">
        <v>507.31</v>
      </c>
      <c r="G219" s="170"/>
      <c r="H219" s="168"/>
      <c r="I219" s="170">
        <f>ROUND(F219*(G219+H219),2)</f>
        <v>0</v>
      </c>
      <c r="J219" s="168">
        <f>ROUND(F219*(N219),2)</f>
        <v>0</v>
      </c>
      <c r="K219" s="1">
        <f>ROUND(F219*(O219),2)</f>
        <v>0</v>
      </c>
      <c r="L219" s="1"/>
      <c r="M219" s="1">
        <f>ROUND(F219*(G219+H219),2)</f>
        <v>0</v>
      </c>
      <c r="N219" s="1">
        <v>0</v>
      </c>
      <c r="O219" s="1"/>
      <c r="P219" s="167">
        <f>ROUND(F219*(R219),3)</f>
        <v>5.0999999999999997E-2</v>
      </c>
      <c r="Q219" s="173"/>
      <c r="R219" s="173">
        <v>1E-4</v>
      </c>
      <c r="S219" s="167">
        <f>ROUND(F219*(X219),3)</f>
        <v>0</v>
      </c>
      <c r="X219">
        <v>0</v>
      </c>
      <c r="Z219">
        <v>0</v>
      </c>
    </row>
    <row r="220" spans="1:26" ht="24.95" customHeight="1">
      <c r="A220" s="171"/>
      <c r="B220" s="168" t="s">
        <v>422</v>
      </c>
      <c r="C220" s="172" t="s">
        <v>427</v>
      </c>
      <c r="D220" s="168" t="s">
        <v>428</v>
      </c>
      <c r="E220" s="168" t="s">
        <v>122</v>
      </c>
      <c r="F220" s="169">
        <v>285.43</v>
      </c>
      <c r="G220" s="170"/>
      <c r="H220" s="168"/>
      <c r="I220" s="170">
        <f>ROUND(F220*(G220+H220),2)</f>
        <v>0</v>
      </c>
      <c r="J220" s="168">
        <f>ROUND(F220*(N220),2)</f>
        <v>0</v>
      </c>
      <c r="K220" s="1">
        <f>ROUND(F220*(O220),2)</f>
        <v>0</v>
      </c>
      <c r="L220" s="1"/>
      <c r="M220" s="1">
        <f>ROUND(F220*(G220+H220),2)</f>
        <v>0</v>
      </c>
      <c r="N220" s="1">
        <v>0</v>
      </c>
      <c r="O220" s="1"/>
      <c r="P220" s="167">
        <f>ROUND(F220*(R220),3)</f>
        <v>0.06</v>
      </c>
      <c r="Q220" s="173"/>
      <c r="R220" s="173">
        <v>2.1000000000000001E-4</v>
      </c>
      <c r="S220" s="167">
        <f>ROUND(F220*(X220),3)</f>
        <v>0</v>
      </c>
      <c r="X220">
        <v>0</v>
      </c>
      <c r="Z220">
        <v>0</v>
      </c>
    </row>
    <row r="221" spans="1:26">
      <c r="A221" s="156"/>
      <c r="B221" s="156"/>
      <c r="C221" s="156"/>
      <c r="D221" s="156" t="s">
        <v>85</v>
      </c>
      <c r="E221" s="156"/>
      <c r="F221" s="156"/>
      <c r="G221" s="159">
        <f>ROUND((SUM(L217:L220))/1,2)</f>
        <v>0</v>
      </c>
      <c r="H221" s="159">
        <f>ROUND((SUM(M217:M220))/1,2)</f>
        <v>0</v>
      </c>
      <c r="I221" s="159">
        <f>ROUND((SUM(I217:I220))/1,2)</f>
        <v>0</v>
      </c>
      <c r="J221" s="156"/>
      <c r="K221" s="156"/>
      <c r="L221" s="156">
        <f>ROUND((SUM(L217:L220))/1,2)</f>
        <v>0</v>
      </c>
      <c r="M221" s="156">
        <f>ROUND((SUM(M217:M220))/1,2)</f>
        <v>0</v>
      </c>
      <c r="N221" s="156"/>
      <c r="O221" s="156"/>
      <c r="P221" s="174">
        <f>ROUND((SUM(P217:P220))/1,2)</f>
        <v>0.11</v>
      </c>
      <c r="Q221" s="153"/>
      <c r="R221" s="153"/>
      <c r="S221" s="174">
        <f>ROUND((SUM(S217:S220))/1,2)</f>
        <v>0</v>
      </c>
      <c r="T221" s="153"/>
      <c r="U221" s="153"/>
      <c r="V221" s="153"/>
      <c r="W221" s="153"/>
      <c r="X221" s="153"/>
      <c r="Y221" s="153"/>
      <c r="Z221" s="153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S222" s="1"/>
    </row>
    <row r="223" spans="1:26">
      <c r="A223" s="156"/>
      <c r="B223" s="156"/>
      <c r="C223" s="156"/>
      <c r="D223" s="156" t="s">
        <v>86</v>
      </c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3"/>
      <c r="R223" s="153"/>
      <c r="S223" s="156"/>
      <c r="T223" s="153"/>
      <c r="U223" s="153"/>
      <c r="V223" s="153"/>
      <c r="W223" s="153"/>
      <c r="X223" s="153"/>
      <c r="Y223" s="153"/>
      <c r="Z223" s="153"/>
    </row>
    <row r="224" spans="1:26" ht="24.95" customHeight="1">
      <c r="A224" s="171"/>
      <c r="B224" s="168" t="s">
        <v>429</v>
      </c>
      <c r="C224" s="172" t="s">
        <v>430</v>
      </c>
      <c r="D224" s="168" t="s">
        <v>431</v>
      </c>
      <c r="E224" s="168" t="s">
        <v>200</v>
      </c>
      <c r="F224" s="169">
        <v>68.849999999999994</v>
      </c>
      <c r="G224" s="170"/>
      <c r="H224" s="168"/>
      <c r="I224" s="170">
        <f>ROUND(F224*(G224+H224),2)</f>
        <v>0</v>
      </c>
      <c r="J224" s="168">
        <f>ROUND(F224*(N224),2)</f>
        <v>0</v>
      </c>
      <c r="K224" s="1">
        <f>ROUND(F224*(O224),2)</f>
        <v>0</v>
      </c>
      <c r="L224" s="1"/>
      <c r="M224" s="1">
        <f>ROUND(F224*(G224+H224),2)</f>
        <v>0</v>
      </c>
      <c r="N224" s="1">
        <v>0</v>
      </c>
      <c r="O224" s="1"/>
      <c r="P224" s="167">
        <f>ROUND(F224*(R224),3)</f>
        <v>0.30499999999999999</v>
      </c>
      <c r="Q224" s="173"/>
      <c r="R224" s="173">
        <v>4.4299999999999999E-3</v>
      </c>
      <c r="S224" s="167">
        <f>ROUND(F224*(X224),3)</f>
        <v>0</v>
      </c>
      <c r="X224">
        <v>0</v>
      </c>
      <c r="Z224">
        <v>0</v>
      </c>
    </row>
    <row r="225" spans="1:26" ht="24.95" customHeight="1">
      <c r="A225" s="171"/>
      <c r="B225" s="168" t="s">
        <v>432</v>
      </c>
      <c r="C225" s="172" t="s">
        <v>433</v>
      </c>
      <c r="D225" s="168" t="s">
        <v>434</v>
      </c>
      <c r="E225" s="168" t="s">
        <v>242</v>
      </c>
      <c r="F225" s="169">
        <v>0.1</v>
      </c>
      <c r="G225" s="170"/>
      <c r="H225" s="168"/>
      <c r="I225" s="170">
        <f>ROUND(F225*(G225+H225),2)</f>
        <v>0</v>
      </c>
      <c r="J225" s="168">
        <f>ROUND(F225*(N225),2)</f>
        <v>0</v>
      </c>
      <c r="K225" s="1">
        <f>ROUND(F225*(O225),2)</f>
        <v>0</v>
      </c>
      <c r="L225" s="1"/>
      <c r="M225" s="1">
        <f>ROUND(F225*(G225+H225),2)</f>
        <v>0</v>
      </c>
      <c r="N225" s="1">
        <v>0</v>
      </c>
      <c r="O225" s="1"/>
      <c r="P225" s="167">
        <f>ROUND(F225*(R225),3)</f>
        <v>0</v>
      </c>
      <c r="Q225" s="173"/>
      <c r="R225" s="173">
        <v>0</v>
      </c>
      <c r="S225" s="167">
        <f>ROUND(F225*(X225),3)</f>
        <v>0</v>
      </c>
      <c r="X225">
        <v>0</v>
      </c>
      <c r="Z225">
        <v>0</v>
      </c>
    </row>
    <row r="226" spans="1:26">
      <c r="A226" s="156"/>
      <c r="B226" s="156"/>
      <c r="C226" s="156"/>
      <c r="D226" s="156" t="s">
        <v>86</v>
      </c>
      <c r="E226" s="156"/>
      <c r="F226" s="156"/>
      <c r="G226" s="159">
        <f>ROUND((SUM(L223:L225))/1,2)</f>
        <v>0</v>
      </c>
      <c r="H226" s="159">
        <f>ROUND((SUM(M223:M225))/1,2)</f>
        <v>0</v>
      </c>
      <c r="I226" s="159">
        <f>ROUND((SUM(I223:I225))/1,2)</f>
        <v>0</v>
      </c>
      <c r="J226" s="156"/>
      <c r="K226" s="156"/>
      <c r="L226" s="156">
        <f>ROUND((SUM(L223:L225))/1,2)</f>
        <v>0</v>
      </c>
      <c r="M226" s="156">
        <f>ROUND((SUM(M223:M225))/1,2)</f>
        <v>0</v>
      </c>
      <c r="N226" s="156"/>
      <c r="O226" s="156"/>
      <c r="P226" s="174">
        <f>ROUND((SUM(P223:P225))/1,2)</f>
        <v>0.31</v>
      </c>
      <c r="Q226" s="153"/>
      <c r="R226" s="153"/>
      <c r="S226" s="174">
        <f>ROUND((SUM(S223:S225))/1,2)</f>
        <v>0</v>
      </c>
      <c r="T226" s="153"/>
      <c r="U226" s="153"/>
      <c r="V226" s="153"/>
      <c r="W226" s="153"/>
      <c r="X226" s="153"/>
      <c r="Y226" s="153"/>
      <c r="Z226" s="153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S227" s="1"/>
    </row>
    <row r="228" spans="1:26">
      <c r="A228" s="156"/>
      <c r="B228" s="156"/>
      <c r="C228" s="156"/>
      <c r="D228" s="2" t="s">
        <v>70</v>
      </c>
      <c r="E228" s="156"/>
      <c r="F228" s="156"/>
      <c r="G228" s="159">
        <f>ROUND((SUM(L93:L227))/2,2)</f>
        <v>0</v>
      </c>
      <c r="H228" s="159">
        <f>ROUND((SUM(M93:M227))/2,2)</f>
        <v>0</v>
      </c>
      <c r="I228" s="159">
        <f>ROUND((SUM(I93:I227))/2,2)</f>
        <v>0</v>
      </c>
      <c r="J228" s="157"/>
      <c r="K228" s="156"/>
      <c r="L228" s="157">
        <f>ROUND((SUM(L93:L227))/2,2)</f>
        <v>0</v>
      </c>
      <c r="M228" s="157">
        <f>ROUND((SUM(M93:M227))/2,2)</f>
        <v>0</v>
      </c>
      <c r="N228" s="156"/>
      <c r="O228" s="156"/>
      <c r="P228" s="174">
        <f>ROUND((SUM(P93:P227))/2,2)</f>
        <v>19.86</v>
      </c>
      <c r="S228" s="174">
        <f>ROUND((SUM(S93:S227))/2,2)</f>
        <v>0</v>
      </c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S229" s="1"/>
    </row>
    <row r="230" spans="1:26">
      <c r="A230" s="156"/>
      <c r="B230" s="156"/>
      <c r="C230" s="156"/>
      <c r="D230" s="2" t="s">
        <v>87</v>
      </c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3"/>
      <c r="R230" s="153"/>
      <c r="S230" s="156"/>
      <c r="T230" s="153"/>
      <c r="U230" s="153"/>
      <c r="V230" s="153"/>
      <c r="W230" s="153"/>
      <c r="X230" s="153"/>
      <c r="Y230" s="153"/>
      <c r="Z230" s="153"/>
    </row>
    <row r="231" spans="1:26">
      <c r="A231" s="156"/>
      <c r="B231" s="156"/>
      <c r="C231" s="156"/>
      <c r="D231" s="156" t="s">
        <v>88</v>
      </c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3"/>
      <c r="R231" s="153"/>
      <c r="S231" s="156"/>
      <c r="T231" s="153"/>
      <c r="U231" s="153"/>
      <c r="V231" s="153"/>
      <c r="W231" s="153"/>
      <c r="X231" s="153"/>
      <c r="Y231" s="153"/>
      <c r="Z231" s="153"/>
    </row>
    <row r="232" spans="1:26" ht="24.95" customHeight="1">
      <c r="A232" s="171"/>
      <c r="B232" s="168" t="s">
        <v>272</v>
      </c>
      <c r="C232" s="172" t="s">
        <v>435</v>
      </c>
      <c r="D232" s="168" t="s">
        <v>436</v>
      </c>
      <c r="E232" s="168" t="s">
        <v>275</v>
      </c>
      <c r="F232" s="169">
        <v>1</v>
      </c>
      <c r="G232" s="170"/>
      <c r="H232" s="168"/>
      <c r="I232" s="170">
        <f>ROUND(F232*(G232+H232),2)</f>
        <v>0</v>
      </c>
      <c r="J232" s="168">
        <f>ROUND(F232*(N232),2)</f>
        <v>0</v>
      </c>
      <c r="K232" s="1">
        <f>ROUND(F232*(O232),2)</f>
        <v>0</v>
      </c>
      <c r="L232" s="1"/>
      <c r="M232" s="1">
        <f>ROUND(F232*(G232+H232),2)</f>
        <v>0</v>
      </c>
      <c r="N232" s="1">
        <v>0</v>
      </c>
      <c r="O232" s="1"/>
      <c r="P232" s="167">
        <f>ROUND(F232*(R232),3)</f>
        <v>0</v>
      </c>
      <c r="Q232" s="173"/>
      <c r="R232" s="173">
        <v>0</v>
      </c>
      <c r="S232" s="167">
        <f>ROUND(F232*(X232),3)</f>
        <v>0</v>
      </c>
      <c r="X232">
        <v>0</v>
      </c>
      <c r="Z232">
        <v>0</v>
      </c>
    </row>
    <row r="233" spans="1:26" ht="24.95" customHeight="1">
      <c r="A233" s="171"/>
      <c r="B233" s="168" t="s">
        <v>272</v>
      </c>
      <c r="C233" s="172" t="s">
        <v>437</v>
      </c>
      <c r="D233" s="168" t="s">
        <v>438</v>
      </c>
      <c r="E233" s="168" t="s">
        <v>275</v>
      </c>
      <c r="F233" s="169">
        <v>1</v>
      </c>
      <c r="G233" s="170"/>
      <c r="H233" s="168"/>
      <c r="I233" s="170">
        <f>ROUND(F233*(G233+H233),2)</f>
        <v>0</v>
      </c>
      <c r="J233" s="168">
        <f>ROUND(F233*(N233),2)</f>
        <v>0</v>
      </c>
      <c r="K233" s="1">
        <f>ROUND(F233*(O233),2)</f>
        <v>0</v>
      </c>
      <c r="L233" s="1"/>
      <c r="M233" s="1">
        <f>ROUND(F233*(G233+H233),2)</f>
        <v>0</v>
      </c>
      <c r="N233" s="1">
        <v>0</v>
      </c>
      <c r="O233" s="1"/>
      <c r="P233" s="167">
        <f>ROUND(F233*(R233),3)</f>
        <v>0</v>
      </c>
      <c r="Q233" s="173"/>
      <c r="R233" s="173">
        <v>0</v>
      </c>
      <c r="S233" s="167">
        <f>ROUND(F233*(X233),3)</f>
        <v>0</v>
      </c>
      <c r="X233">
        <v>0</v>
      </c>
      <c r="Z233">
        <v>0</v>
      </c>
    </row>
    <row r="234" spans="1:26" ht="24.95" customHeight="1">
      <c r="A234" s="171"/>
      <c r="B234" s="168" t="s">
        <v>272</v>
      </c>
      <c r="C234" s="172" t="s">
        <v>439</v>
      </c>
      <c r="D234" s="168" t="s">
        <v>440</v>
      </c>
      <c r="E234" s="168" t="s">
        <v>275</v>
      </c>
      <c r="F234" s="169">
        <v>1</v>
      </c>
      <c r="G234" s="170"/>
      <c r="H234" s="168"/>
      <c r="I234" s="170">
        <f>ROUND(F234*(G234+H234),2)</f>
        <v>0</v>
      </c>
      <c r="J234" s="168">
        <f>ROUND(F234*(N234),2)</f>
        <v>0</v>
      </c>
      <c r="K234" s="1">
        <f>ROUND(F234*(O234),2)</f>
        <v>0</v>
      </c>
      <c r="L234" s="1"/>
      <c r="M234" s="1">
        <f>ROUND(F234*(G234+H234),2)</f>
        <v>0</v>
      </c>
      <c r="N234" s="1">
        <v>0</v>
      </c>
      <c r="O234" s="1"/>
      <c r="P234" s="167">
        <f>ROUND(F234*(R234),3)</f>
        <v>0</v>
      </c>
      <c r="Q234" s="173"/>
      <c r="R234" s="173">
        <v>0</v>
      </c>
      <c r="S234" s="167">
        <f>ROUND(F234*(X234),3)</f>
        <v>0</v>
      </c>
      <c r="X234">
        <v>0</v>
      </c>
      <c r="Z234">
        <v>0</v>
      </c>
    </row>
    <row r="235" spans="1:26">
      <c r="A235" s="156"/>
      <c r="B235" s="156"/>
      <c r="C235" s="156"/>
      <c r="D235" s="156" t="s">
        <v>88</v>
      </c>
      <c r="E235" s="156"/>
      <c r="F235" s="156"/>
      <c r="G235" s="159">
        <f>ROUND((SUM(L231:L234))/1,2)</f>
        <v>0</v>
      </c>
      <c r="H235" s="159">
        <f>ROUND((SUM(M231:M234))/1,2)</f>
        <v>0</v>
      </c>
      <c r="I235" s="159">
        <f>ROUND((SUM(I231:I234))/1,2)</f>
        <v>0</v>
      </c>
      <c r="J235" s="156"/>
      <c r="K235" s="156"/>
      <c r="L235" s="156">
        <f>ROUND((SUM(L231:L234))/1,2)</f>
        <v>0</v>
      </c>
      <c r="M235" s="156">
        <f>ROUND((SUM(M231:M234))/1,2)</f>
        <v>0</v>
      </c>
      <c r="N235" s="156"/>
      <c r="O235" s="156"/>
      <c r="P235" s="174">
        <f>ROUND((SUM(P231:P234))/1,2)</f>
        <v>0</v>
      </c>
      <c r="S235" s="167">
        <f>ROUND((SUM(S231:S234))/1,2)</f>
        <v>0</v>
      </c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S236" s="1"/>
    </row>
    <row r="237" spans="1:26">
      <c r="A237" s="156"/>
      <c r="B237" s="156"/>
      <c r="C237" s="156"/>
      <c r="D237" s="2" t="s">
        <v>87</v>
      </c>
      <c r="E237" s="156"/>
      <c r="F237" s="156"/>
      <c r="G237" s="159">
        <f>ROUND((SUM(L230:L236))/2,2)</f>
        <v>0</v>
      </c>
      <c r="H237" s="159">
        <f>ROUND((SUM(M230:M236))/2,2)</f>
        <v>0</v>
      </c>
      <c r="I237" s="159">
        <f>ROUND((SUM(I230:I236))/2,2)</f>
        <v>0</v>
      </c>
      <c r="J237" s="156"/>
      <c r="K237" s="156"/>
      <c r="L237" s="156">
        <f>ROUND((SUM(L230:L236))/2,2)</f>
        <v>0</v>
      </c>
      <c r="M237" s="156">
        <f>ROUND((SUM(M230:M236))/2,2)</f>
        <v>0</v>
      </c>
      <c r="N237" s="156"/>
      <c r="O237" s="156"/>
      <c r="P237" s="174">
        <f>ROUND((SUM(P230:P236))/2,2)</f>
        <v>0</v>
      </c>
      <c r="S237" s="174">
        <f>ROUND((SUM(S230:S236))/2,2)</f>
        <v>0</v>
      </c>
    </row>
    <row r="238" spans="1:26">
      <c r="A238" s="175"/>
      <c r="B238" s="175" t="s">
        <v>441</v>
      </c>
      <c r="C238" s="175"/>
      <c r="D238" s="175"/>
      <c r="E238" s="175"/>
      <c r="F238" s="175" t="s">
        <v>89</v>
      </c>
      <c r="G238" s="176">
        <f>ROUND((SUM(L9:L237))/3,2)</f>
        <v>0</v>
      </c>
      <c r="H238" s="176">
        <f>ROUND((SUM(M9:M237))/3,2)</f>
        <v>0</v>
      </c>
      <c r="I238" s="176">
        <f>ROUND((SUM(I9:I237))/3,2)</f>
        <v>0</v>
      </c>
      <c r="J238" s="175"/>
      <c r="K238" s="175">
        <f>ROUND((SUM(K9:K237)),2)</f>
        <v>0</v>
      </c>
      <c r="L238" s="175">
        <f>ROUND((SUM(L9:L237))/3,2)</f>
        <v>0</v>
      </c>
      <c r="M238" s="175">
        <f>ROUND((SUM(M9:M237))/3,2)</f>
        <v>0</v>
      </c>
      <c r="N238" s="175"/>
      <c r="O238" s="175"/>
      <c r="P238" s="177">
        <f>ROUND((SUM(P9:P237))/3,2)</f>
        <v>256.70999999999998</v>
      </c>
      <c r="S238" s="177">
        <f>ROUND((SUM(S9:S237))/3,2)</f>
        <v>0</v>
      </c>
      <c r="Z238">
        <f>(SUM(Z9:Z237))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MATERSKEJ ŠKOLY V OBCI BZENOV / vlastný objekt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workbookViewId="0">
      <selection activeCell="D12" sqref="D12"/>
    </sheetView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>
      <c r="A3" s="11"/>
      <c r="B3" s="40" t="s">
        <v>442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>
      <c r="A10" s="11"/>
      <c r="B10" s="45" t="s">
        <v>450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25</v>
      </c>
      <c r="C15" s="92" t="s">
        <v>6</v>
      </c>
      <c r="D15" s="92" t="s">
        <v>51</v>
      </c>
      <c r="E15" s="93" t="s">
        <v>52</v>
      </c>
      <c r="F15" s="105" t="s">
        <v>53</v>
      </c>
      <c r="G15" s="59" t="s">
        <v>30</v>
      </c>
      <c r="H15" s="62" t="s">
        <v>31</v>
      </c>
      <c r="I15" s="27"/>
      <c r="J15" s="55"/>
    </row>
    <row r="16" spans="1:23" ht="18" customHeight="1">
      <c r="A16" s="11"/>
      <c r="B16" s="94">
        <v>1</v>
      </c>
      <c r="C16" s="95" t="s">
        <v>26</v>
      </c>
      <c r="D16" s="96">
        <f>'Rekap 196914'!B12</f>
        <v>0</v>
      </c>
      <c r="E16" s="97">
        <f>'Rekap 196914'!C12</f>
        <v>0</v>
      </c>
      <c r="F16" s="106">
        <f>'Rekap 196914'!D12</f>
        <v>0</v>
      </c>
      <c r="G16" s="60">
        <v>6</v>
      </c>
      <c r="H16" s="115" t="s">
        <v>32</v>
      </c>
      <c r="I16" s="129"/>
      <c r="J16" s="126">
        <v>0</v>
      </c>
    </row>
    <row r="17" spans="1:26" ht="18" customHeight="1">
      <c r="A17" s="11"/>
      <c r="B17" s="67">
        <v>2</v>
      </c>
      <c r="C17" s="71" t="s">
        <v>27</v>
      </c>
      <c r="D17" s="78"/>
      <c r="E17" s="76"/>
      <c r="F17" s="81"/>
      <c r="G17" s="61">
        <v>7</v>
      </c>
      <c r="H17" s="116" t="s">
        <v>33</v>
      </c>
      <c r="I17" s="129"/>
      <c r="J17" s="127">
        <f>'SO 196914'!Z14</f>
        <v>0</v>
      </c>
    </row>
    <row r="18" spans="1:26" ht="18" customHeight="1">
      <c r="A18" s="11"/>
      <c r="B18" s="68">
        <v>3</v>
      </c>
      <c r="C18" s="72" t="s">
        <v>28</v>
      </c>
      <c r="D18" s="79"/>
      <c r="E18" s="77"/>
      <c r="F18" s="82"/>
      <c r="G18" s="61">
        <v>8</v>
      </c>
      <c r="H18" s="116" t="s">
        <v>34</v>
      </c>
      <c r="I18" s="129"/>
      <c r="J18" s="127">
        <v>0</v>
      </c>
    </row>
    <row r="19" spans="1:26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>
      <c r="A20" s="11"/>
      <c r="B20" s="68">
        <v>5</v>
      </c>
      <c r="C20" s="74" t="s">
        <v>29</v>
      </c>
      <c r="D20" s="80"/>
      <c r="E20" s="100"/>
      <c r="F20" s="107">
        <f>SUM(F16:F19)</f>
        <v>0</v>
      </c>
      <c r="G20" s="61">
        <v>10</v>
      </c>
      <c r="H20" s="116" t="s">
        <v>29</v>
      </c>
      <c r="I20" s="131"/>
      <c r="J20" s="99">
        <f>SUM(J16:J19)</f>
        <v>0</v>
      </c>
    </row>
    <row r="21" spans="1:26" ht="18" customHeight="1" thickTop="1">
      <c r="A21" s="11"/>
      <c r="B21" s="65" t="s">
        <v>41</v>
      </c>
      <c r="C21" s="69" t="s">
        <v>7</v>
      </c>
      <c r="D21" s="75"/>
      <c r="E21" s="19"/>
      <c r="F21" s="98"/>
      <c r="G21" s="65" t="s">
        <v>47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42</v>
      </c>
      <c r="D22" s="87"/>
      <c r="E22" s="89" t="s">
        <v>45</v>
      </c>
      <c r="F22" s="81">
        <f>((F16*U22*0)+(F17*V22*0)+(F18*W22*0))/100</f>
        <v>0</v>
      </c>
      <c r="G22" s="60">
        <v>16</v>
      </c>
      <c r="H22" s="115" t="s">
        <v>48</v>
      </c>
      <c r="I22" s="130" t="s">
        <v>45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43</v>
      </c>
      <c r="D23" s="66"/>
      <c r="E23" s="89" t="s">
        <v>46</v>
      </c>
      <c r="F23" s="82">
        <f>((F16*U23*0)+(F17*V23*0)+(F18*W23*0))/100</f>
        <v>0</v>
      </c>
      <c r="G23" s="61">
        <v>17</v>
      </c>
      <c r="H23" s="116" t="s">
        <v>49</v>
      </c>
      <c r="I23" s="130" t="s">
        <v>45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44</v>
      </c>
      <c r="D24" s="66"/>
      <c r="E24" s="89" t="s">
        <v>45</v>
      </c>
      <c r="F24" s="82">
        <f>((F16*U24*0)+(F17*V24*0)+(F18*W24*0))/100</f>
        <v>0</v>
      </c>
      <c r="G24" s="61">
        <v>18</v>
      </c>
      <c r="H24" s="116" t="s">
        <v>50</v>
      </c>
      <c r="I24" s="130" t="s">
        <v>46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29</v>
      </c>
      <c r="I26" s="131"/>
      <c r="J26" s="99">
        <f>SUM(J22:J25)+SUM(F22:F25)</f>
        <v>0</v>
      </c>
    </row>
    <row r="27" spans="1:26" ht="18" customHeight="1" thickTop="1">
      <c r="A27" s="11"/>
      <c r="B27" s="101"/>
      <c r="C27" s="143" t="s">
        <v>56</v>
      </c>
      <c r="D27" s="136"/>
      <c r="E27" s="102"/>
      <c r="F27" s="30"/>
      <c r="G27" s="109" t="s">
        <v>35</v>
      </c>
      <c r="H27" s="104" t="s">
        <v>36</v>
      </c>
      <c r="I27" s="29"/>
      <c r="J27" s="33"/>
    </row>
    <row r="28" spans="1:26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37</v>
      </c>
      <c r="I28" s="122"/>
      <c r="J28" s="118">
        <f>F20+J20+F26+J26</f>
        <v>0</v>
      </c>
    </row>
    <row r="29" spans="1:26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38</v>
      </c>
      <c r="I29" s="123">
        <f>J28-SUM('SO 196914'!K9:'SO 196914'!K13)</f>
        <v>0</v>
      </c>
      <c r="J29" s="119">
        <f>ROUND(((ROUND(I29,2)*20)*1/100),2)</f>
        <v>0</v>
      </c>
    </row>
    <row r="30" spans="1:26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39</v>
      </c>
      <c r="I30" s="89">
        <f>SUM('SO 196914'!K9:'SO 196914'!K13)</f>
        <v>0</v>
      </c>
      <c r="J30" s="120">
        <f>ROUND(((ROUND(I30,2)*0)/100),2)</f>
        <v>0</v>
      </c>
    </row>
    <row r="31" spans="1:26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29</v>
      </c>
      <c r="I31" s="113"/>
      <c r="J31" s="133">
        <f>SUM(J28:J30)</f>
        <v>0</v>
      </c>
    </row>
    <row r="32" spans="1:26" ht="18" customHeight="1" thickBot="1">
      <c r="A32" s="11"/>
      <c r="B32" s="48"/>
      <c r="C32" s="117"/>
      <c r="D32" s="124"/>
      <c r="E32" s="84"/>
      <c r="F32" s="85"/>
      <c r="G32" s="60" t="s">
        <v>40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54</v>
      </c>
      <c r="E33" s="15"/>
      <c r="F33" s="103"/>
      <c r="G33" s="111">
        <v>26</v>
      </c>
      <c r="H33" s="142" t="s">
        <v>55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activeCell="A5" sqref="A5"/>
    </sheetView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>
      <c r="A2" s="145" t="s">
        <v>450</v>
      </c>
      <c r="B2" s="144"/>
      <c r="C2" s="144"/>
      <c r="D2" s="145" t="s">
        <v>16</v>
      </c>
      <c r="E2" s="144"/>
      <c r="F2" s="144"/>
    </row>
    <row r="3" spans="1:26">
      <c r="A3" s="145" t="s">
        <v>24</v>
      </c>
      <c r="B3" s="144"/>
      <c r="C3" s="144"/>
      <c r="D3" s="145" t="s">
        <v>60</v>
      </c>
      <c r="E3" s="144"/>
      <c r="F3" s="144"/>
    </row>
    <row r="4" spans="1:26">
      <c r="A4" s="145" t="s">
        <v>1</v>
      </c>
      <c r="B4" s="144"/>
      <c r="C4" s="144"/>
      <c r="D4" s="144"/>
      <c r="E4" s="144"/>
      <c r="F4" s="144"/>
    </row>
    <row r="5" spans="1:26">
      <c r="A5" s="145" t="s">
        <v>442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46" t="s">
        <v>61</v>
      </c>
      <c r="B8" s="144"/>
      <c r="C8" s="144"/>
      <c r="D8" s="144"/>
      <c r="E8" s="144"/>
      <c r="F8" s="144"/>
    </row>
    <row r="9" spans="1:26">
      <c r="A9" s="147" t="s">
        <v>57</v>
      </c>
      <c r="B9" s="147" t="s">
        <v>51</v>
      </c>
      <c r="C9" s="147" t="s">
        <v>52</v>
      </c>
      <c r="D9" s="147" t="s">
        <v>29</v>
      </c>
      <c r="E9" s="147" t="s">
        <v>58</v>
      </c>
      <c r="F9" s="147" t="s">
        <v>59</v>
      </c>
    </row>
    <row r="10" spans="1:26">
      <c r="A10" s="154"/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156" t="s">
        <v>449</v>
      </c>
      <c r="B11" s="157">
        <f>'SO 196914'!L11</f>
        <v>0</v>
      </c>
      <c r="C11" s="157">
        <f>'SO 196914'!M11</f>
        <v>0</v>
      </c>
      <c r="D11" s="157">
        <f>'SO 196914'!I11</f>
        <v>0</v>
      </c>
      <c r="E11" s="158">
        <f>'SO 196914'!P11</f>
        <v>0</v>
      </c>
      <c r="F11" s="158">
        <f>'SO 196914'!S11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2" t="s">
        <v>443</v>
      </c>
      <c r="B12" s="159">
        <f>'SO 196914'!L13</f>
        <v>0</v>
      </c>
      <c r="C12" s="159">
        <f>'SO 196914'!M13</f>
        <v>0</v>
      </c>
      <c r="D12" s="159">
        <f>'SO 196914'!I13</f>
        <v>0</v>
      </c>
      <c r="E12" s="160">
        <f>'SO 196914'!P13</f>
        <v>0</v>
      </c>
      <c r="F12" s="160">
        <f>'SO 196914'!S13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1"/>
      <c r="B13" s="149"/>
      <c r="C13" s="149"/>
      <c r="D13" s="149"/>
      <c r="E13" s="148"/>
      <c r="F13" s="148"/>
    </row>
    <row r="14" spans="1:26">
      <c r="A14" s="2" t="s">
        <v>89</v>
      </c>
      <c r="B14" s="159">
        <f>'SO 196914'!L14</f>
        <v>0</v>
      </c>
      <c r="C14" s="159">
        <f>'SO 196914'!M14</f>
        <v>0</v>
      </c>
      <c r="D14" s="159">
        <f>'SO 196914'!I14</f>
        <v>0</v>
      </c>
      <c r="E14" s="160">
        <f>'SO 196914'!P14</f>
        <v>0</v>
      </c>
      <c r="F14" s="160">
        <f>'SO 196914'!S14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>
      <c r="A15" s="1"/>
      <c r="B15" s="149"/>
      <c r="C15" s="149"/>
      <c r="D15" s="149"/>
      <c r="E15" s="148"/>
      <c r="F15" s="148"/>
    </row>
    <row r="16" spans="1:26">
      <c r="A16" s="1"/>
      <c r="B16" s="149"/>
      <c r="C16" s="149"/>
      <c r="D16" s="149"/>
      <c r="E16" s="148"/>
      <c r="F16" s="148"/>
    </row>
    <row r="17" spans="1:6">
      <c r="A17" s="1"/>
      <c r="B17" s="149"/>
      <c r="C17" s="149"/>
      <c r="D17" s="149"/>
      <c r="E17" s="148"/>
      <c r="F17" s="148"/>
    </row>
    <row r="18" spans="1:6">
      <c r="A18" s="1"/>
      <c r="B18" s="149"/>
      <c r="C18" s="149"/>
      <c r="D18" s="149"/>
      <c r="E18" s="148"/>
      <c r="F18" s="148"/>
    </row>
    <row r="19" spans="1:6">
      <c r="A19" s="1"/>
      <c r="B19" s="149"/>
      <c r="C19" s="149"/>
      <c r="D19" s="149"/>
      <c r="E19" s="148"/>
      <c r="F19" s="148"/>
    </row>
    <row r="20" spans="1:6">
      <c r="A20" s="1"/>
      <c r="B20" s="149"/>
      <c r="C20" s="149"/>
      <c r="D20" s="149"/>
      <c r="E20" s="148"/>
      <c r="F20" s="148"/>
    </row>
    <row r="21" spans="1:6">
      <c r="A21" s="1"/>
      <c r="B21" s="149"/>
      <c r="C21" s="149"/>
      <c r="D21" s="149"/>
      <c r="E21" s="148"/>
      <c r="F21" s="148"/>
    </row>
    <row r="22" spans="1:6">
      <c r="A22" s="1"/>
      <c r="B22" s="149"/>
      <c r="C22" s="149"/>
      <c r="D22" s="149"/>
      <c r="E22" s="148"/>
      <c r="F22" s="148"/>
    </row>
    <row r="23" spans="1:6">
      <c r="A23" s="1"/>
      <c r="B23" s="149"/>
      <c r="C23" s="149"/>
      <c r="D23" s="149"/>
      <c r="E23" s="148"/>
      <c r="F23" s="148"/>
    </row>
    <row r="24" spans="1:6">
      <c r="A24" s="1"/>
      <c r="B24" s="149"/>
      <c r="C24" s="149"/>
      <c r="D24" s="149"/>
      <c r="E24" s="148"/>
      <c r="F24" s="148"/>
    </row>
    <row r="25" spans="1:6">
      <c r="A25" s="1"/>
      <c r="B25" s="149"/>
      <c r="C25" s="149"/>
      <c r="D25" s="149"/>
      <c r="E25" s="148"/>
      <c r="F25" s="148"/>
    </row>
    <row r="26" spans="1:6">
      <c r="A26" s="1"/>
      <c r="B26" s="149"/>
      <c r="C26" s="149"/>
      <c r="D26" s="149"/>
      <c r="E26" s="148"/>
      <c r="F26" s="148"/>
    </row>
    <row r="27" spans="1:6">
      <c r="A27" s="1"/>
      <c r="B27" s="149"/>
      <c r="C27" s="149"/>
      <c r="D27" s="149"/>
      <c r="E27" s="148"/>
      <c r="F27" s="148"/>
    </row>
    <row r="28" spans="1:6">
      <c r="A28" s="1"/>
      <c r="B28" s="149"/>
      <c r="C28" s="149"/>
      <c r="D28" s="149"/>
      <c r="E28" s="148"/>
      <c r="F28" s="148"/>
    </row>
    <row r="29" spans="1:6">
      <c r="A29" s="1"/>
      <c r="B29" s="149"/>
      <c r="C29" s="149"/>
      <c r="D29" s="149"/>
      <c r="E29" s="148"/>
      <c r="F29" s="148"/>
    </row>
    <row r="30" spans="1:6">
      <c r="A30" s="1"/>
      <c r="B30" s="149"/>
      <c r="C30" s="149"/>
      <c r="D30" s="149"/>
      <c r="E30" s="148"/>
      <c r="F30" s="148"/>
    </row>
    <row r="31" spans="1:6">
      <c r="A31" s="1"/>
      <c r="B31" s="149"/>
      <c r="C31" s="149"/>
      <c r="D31" s="149"/>
      <c r="E31" s="148"/>
      <c r="F31" s="148"/>
    </row>
    <row r="32" spans="1:6">
      <c r="A32" s="1"/>
      <c r="B32" s="149"/>
      <c r="C32" s="149"/>
      <c r="D32" s="149"/>
      <c r="E32" s="148"/>
      <c r="F32" s="148"/>
    </row>
    <row r="33" spans="1:6">
      <c r="A33" s="1"/>
      <c r="B33" s="149"/>
      <c r="C33" s="149"/>
      <c r="D33" s="149"/>
      <c r="E33" s="148"/>
      <c r="F33" s="148"/>
    </row>
    <row r="34" spans="1:6">
      <c r="A34" s="1"/>
      <c r="B34" s="149"/>
      <c r="C34" s="149"/>
      <c r="D34" s="149"/>
      <c r="E34" s="148"/>
      <c r="F34" s="148"/>
    </row>
    <row r="35" spans="1:6">
      <c r="A35" s="1"/>
      <c r="B35" s="149"/>
      <c r="C35" s="149"/>
      <c r="D35" s="149"/>
      <c r="E35" s="148"/>
      <c r="F35" s="148"/>
    </row>
    <row r="36" spans="1:6">
      <c r="A36" s="1"/>
      <c r="B36" s="149"/>
      <c r="C36" s="149"/>
      <c r="D36" s="149"/>
      <c r="E36" s="148"/>
      <c r="F36" s="148"/>
    </row>
    <row r="37" spans="1:6">
      <c r="A37" s="1"/>
      <c r="B37" s="149"/>
      <c r="C37" s="149"/>
      <c r="D37" s="149"/>
      <c r="E37" s="148"/>
      <c r="F37" s="148"/>
    </row>
    <row r="38" spans="1:6">
      <c r="A38" s="1"/>
      <c r="B38" s="149"/>
      <c r="C38" s="149"/>
      <c r="D38" s="149"/>
      <c r="E38" s="148"/>
      <c r="F38" s="148"/>
    </row>
    <row r="39" spans="1:6">
      <c r="A39" s="1"/>
      <c r="B39" s="149"/>
      <c r="C39" s="149"/>
      <c r="D39" s="149"/>
      <c r="E39" s="148"/>
      <c r="F39" s="148"/>
    </row>
    <row r="40" spans="1:6">
      <c r="A40" s="1"/>
      <c r="B40" s="149"/>
      <c r="C40" s="149"/>
      <c r="D40" s="149"/>
      <c r="E40" s="148"/>
      <c r="F40" s="148"/>
    </row>
    <row r="41" spans="1:6">
      <c r="A41" s="1"/>
      <c r="B41" s="149"/>
      <c r="C41" s="149"/>
      <c r="D41" s="149"/>
      <c r="E41" s="148"/>
      <c r="F41" s="148"/>
    </row>
    <row r="42" spans="1:6">
      <c r="A42" s="1"/>
      <c r="B42" s="149"/>
      <c r="C42" s="149"/>
      <c r="D42" s="149"/>
      <c r="E42" s="148"/>
      <c r="F42" s="148"/>
    </row>
    <row r="43" spans="1:6">
      <c r="A43" s="1"/>
      <c r="B43" s="149"/>
      <c r="C43" s="149"/>
      <c r="D43" s="149"/>
      <c r="E43" s="148"/>
      <c r="F43" s="148"/>
    </row>
    <row r="44" spans="1:6">
      <c r="A44" s="1"/>
      <c r="B44" s="149"/>
      <c r="C44" s="149"/>
      <c r="D44" s="149"/>
      <c r="E44" s="148"/>
      <c r="F44" s="148"/>
    </row>
    <row r="45" spans="1:6">
      <c r="A45" s="1"/>
      <c r="B45" s="149"/>
      <c r="C45" s="149"/>
      <c r="D45" s="149"/>
      <c r="E45" s="148"/>
      <c r="F45" s="148"/>
    </row>
    <row r="46" spans="1:6">
      <c r="A46" s="1"/>
      <c r="B46" s="149"/>
      <c r="C46" s="149"/>
      <c r="D46" s="149"/>
      <c r="E46" s="148"/>
      <c r="F46" s="148"/>
    </row>
    <row r="47" spans="1:6">
      <c r="A47" s="1"/>
      <c r="B47" s="149"/>
      <c r="C47" s="149"/>
      <c r="D47" s="149"/>
      <c r="E47" s="148"/>
      <c r="F47" s="148"/>
    </row>
    <row r="48" spans="1:6">
      <c r="A48" s="1"/>
      <c r="B48" s="149"/>
      <c r="C48" s="149"/>
      <c r="D48" s="149"/>
      <c r="E48" s="148"/>
      <c r="F48" s="148"/>
    </row>
    <row r="49" spans="1:6">
      <c r="A49" s="1"/>
      <c r="B49" s="149"/>
      <c r="C49" s="149"/>
      <c r="D49" s="149"/>
      <c r="E49" s="148"/>
      <c r="F49" s="148"/>
    </row>
    <row r="50" spans="1:6">
      <c r="A50" s="1"/>
      <c r="B50" s="149"/>
      <c r="C50" s="149"/>
      <c r="D50" s="149"/>
      <c r="E50" s="148"/>
      <c r="F50" s="148"/>
    </row>
    <row r="51" spans="1:6">
      <c r="A51" s="1"/>
      <c r="B51" s="149"/>
      <c r="C51" s="149"/>
      <c r="D51" s="149"/>
      <c r="E51" s="148"/>
      <c r="F51" s="148"/>
    </row>
    <row r="52" spans="1:6">
      <c r="A52" s="1"/>
      <c r="B52" s="149"/>
      <c r="C52" s="149"/>
      <c r="D52" s="149"/>
      <c r="E52" s="148"/>
      <c r="F52" s="148"/>
    </row>
    <row r="53" spans="1:6">
      <c r="A53" s="1"/>
      <c r="B53" s="149"/>
      <c r="C53" s="149"/>
      <c r="D53" s="149"/>
      <c r="E53" s="148"/>
      <c r="F53" s="148"/>
    </row>
    <row r="54" spans="1:6">
      <c r="A54" s="1"/>
      <c r="B54" s="149"/>
      <c r="C54" s="149"/>
      <c r="D54" s="149"/>
      <c r="E54" s="148"/>
      <c r="F54" s="148"/>
    </row>
    <row r="55" spans="1:6">
      <c r="A55" s="1"/>
      <c r="B55" s="149"/>
      <c r="C55" s="149"/>
      <c r="D55" s="149"/>
      <c r="E55" s="148"/>
      <c r="F55" s="148"/>
    </row>
    <row r="56" spans="1:6">
      <c r="A56" s="1"/>
      <c r="B56" s="149"/>
      <c r="C56" s="149"/>
      <c r="D56" s="149"/>
      <c r="E56" s="148"/>
      <c r="F56" s="148"/>
    </row>
    <row r="57" spans="1:6">
      <c r="A57" s="1"/>
      <c r="B57" s="149"/>
      <c r="C57" s="149"/>
      <c r="D57" s="149"/>
      <c r="E57" s="148"/>
      <c r="F57" s="148"/>
    </row>
    <row r="58" spans="1:6">
      <c r="A58" s="1"/>
      <c r="B58" s="149"/>
      <c r="C58" s="149"/>
      <c r="D58" s="149"/>
      <c r="E58" s="148"/>
      <c r="F58" s="148"/>
    </row>
    <row r="59" spans="1:6">
      <c r="A59" s="1"/>
      <c r="B59" s="149"/>
      <c r="C59" s="149"/>
      <c r="D59" s="149"/>
      <c r="E59" s="148"/>
      <c r="F59" s="148"/>
    </row>
    <row r="60" spans="1:6">
      <c r="A60" s="1"/>
      <c r="B60" s="149"/>
      <c r="C60" s="149"/>
      <c r="D60" s="149"/>
      <c r="E60" s="148"/>
      <c r="F60" s="148"/>
    </row>
    <row r="61" spans="1:6">
      <c r="A61" s="1"/>
      <c r="B61" s="149"/>
      <c r="C61" s="149"/>
      <c r="D61" s="149"/>
      <c r="E61" s="148"/>
      <c r="F61" s="148"/>
    </row>
    <row r="62" spans="1:6">
      <c r="A62" s="1"/>
      <c r="B62" s="149"/>
      <c r="C62" s="149"/>
      <c r="D62" s="149"/>
      <c r="E62" s="148"/>
      <c r="F62" s="148"/>
    </row>
    <row r="63" spans="1:6">
      <c r="A63" s="1"/>
      <c r="B63" s="149"/>
      <c r="C63" s="149"/>
      <c r="D63" s="149"/>
      <c r="E63" s="148"/>
      <c r="F63" s="148"/>
    </row>
    <row r="64" spans="1:6">
      <c r="A64" s="1"/>
      <c r="B64" s="149"/>
      <c r="C64" s="149"/>
      <c r="D64" s="149"/>
      <c r="E64" s="148"/>
      <c r="F64" s="148"/>
    </row>
    <row r="65" spans="1:6">
      <c r="A65" s="1"/>
      <c r="B65" s="149"/>
      <c r="C65" s="149"/>
      <c r="D65" s="149"/>
      <c r="E65" s="148"/>
      <c r="F65" s="148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"/>
  <sheetViews>
    <sheetView topLeftCell="B1" workbookViewId="0">
      <pane ySplit="8" topLeftCell="A9" activePane="bottomLeft" state="frozen"/>
      <selection pane="bottomLeft" activeCell="D18" sqref="D18"/>
    </sheetView>
  </sheetViews>
  <sheetFormatPr defaultRowHeight="1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7" width="9.7109375" customWidth="1"/>
    <col min="8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3"/>
      <c r="B2" s="5" t="s">
        <v>450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3"/>
      <c r="B3" s="5" t="s">
        <v>24</v>
      </c>
      <c r="C3" s="3"/>
      <c r="D3" s="3"/>
      <c r="E3" s="5" t="s">
        <v>60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3"/>
      <c r="B5" s="5" t="s">
        <v>442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12"/>
      <c r="B7" s="13" t="s">
        <v>61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4" t="s">
        <v>90</v>
      </c>
      <c r="B8" s="164" t="s">
        <v>91</v>
      </c>
      <c r="C8" s="164" t="s">
        <v>92</v>
      </c>
      <c r="D8" s="164" t="s">
        <v>93</v>
      </c>
      <c r="E8" s="164" t="s">
        <v>94</v>
      </c>
      <c r="F8" s="164" t="s">
        <v>95</v>
      </c>
      <c r="G8" s="164" t="s">
        <v>51</v>
      </c>
      <c r="H8" s="164" t="s">
        <v>52</v>
      </c>
      <c r="I8" s="164" t="s">
        <v>96</v>
      </c>
      <c r="J8" s="164"/>
      <c r="K8" s="164"/>
      <c r="L8" s="164"/>
      <c r="M8" s="164"/>
      <c r="N8" s="164"/>
      <c r="O8" s="164"/>
      <c r="P8" s="164" t="s">
        <v>97</v>
      </c>
      <c r="Q8" s="161"/>
      <c r="R8" s="161"/>
      <c r="S8" s="164" t="s">
        <v>98</v>
      </c>
      <c r="T8" s="162"/>
      <c r="U8" s="162"/>
      <c r="V8" s="162"/>
      <c r="W8" s="162"/>
      <c r="X8" s="162"/>
      <c r="Y8" s="162"/>
      <c r="Z8" s="162"/>
    </row>
    <row r="9" spans="1:26">
      <c r="A9" s="150"/>
      <c r="B9" s="150"/>
      <c r="C9" s="165"/>
      <c r="D9" s="154"/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>
      <c r="A10" s="156"/>
      <c r="B10" s="156"/>
      <c r="C10" s="156"/>
      <c r="D10" s="156" t="s">
        <v>449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>
      <c r="A11" s="156"/>
      <c r="B11" s="156"/>
      <c r="C11" s="156"/>
      <c r="D11" s="156"/>
      <c r="E11" s="156"/>
      <c r="F11" s="167"/>
      <c r="G11" s="159">
        <f>ROUND((SUM(L10:L10))/1,2)</f>
        <v>0</v>
      </c>
      <c r="H11" s="159">
        <f>ROUND((SUM(M10:M10))/1,2)</f>
        <v>0</v>
      </c>
      <c r="I11" s="159">
        <f>ROUND((SUM(I10:I10))/1,2)</f>
        <v>0</v>
      </c>
      <c r="J11" s="156"/>
      <c r="K11" s="156"/>
      <c r="L11" s="156">
        <f>ROUND((SUM(L10:L10))/1,2)</f>
        <v>0</v>
      </c>
      <c r="M11" s="156">
        <f>ROUND((SUM(M10:M10))/1,2)</f>
        <v>0</v>
      </c>
      <c r="N11" s="156"/>
      <c r="O11" s="156"/>
      <c r="P11" s="174">
        <f>ROUND((SUM(P10:P10))/1,2)</f>
        <v>0</v>
      </c>
      <c r="S11" s="167">
        <f>ROUND((SUM(S10:S10))/1,2)</f>
        <v>0</v>
      </c>
    </row>
    <row r="12" spans="1:26">
      <c r="A12" s="1"/>
      <c r="B12" s="1"/>
      <c r="C12" s="1"/>
      <c r="D12" s="1"/>
      <c r="E12" s="1"/>
      <c r="F12" s="163"/>
      <c r="G12" s="149"/>
      <c r="H12" s="149"/>
      <c r="I12" s="149"/>
      <c r="J12" s="1"/>
      <c r="K12" s="1"/>
      <c r="L12" s="1"/>
      <c r="M12" s="1"/>
      <c r="N12" s="1"/>
      <c r="O12" s="1"/>
      <c r="P12" s="1"/>
      <c r="S12" s="1"/>
    </row>
    <row r="13" spans="1:26">
      <c r="A13" s="156"/>
      <c r="B13" s="156"/>
      <c r="C13" s="156"/>
      <c r="D13" s="2"/>
      <c r="E13" s="156"/>
      <c r="F13" s="167"/>
      <c r="G13" s="159">
        <f>ROUND((SUM(L9:L12))/2,2)</f>
        <v>0</v>
      </c>
      <c r="H13" s="159">
        <f>ROUND((SUM(M9:M12))/2,2)</f>
        <v>0</v>
      </c>
      <c r="I13" s="159">
        <f>ROUND((SUM(I9:I12))/2,2)</f>
        <v>0</v>
      </c>
      <c r="J13" s="156"/>
      <c r="K13" s="156"/>
      <c r="L13" s="156">
        <f>ROUND((SUM(L9:L12))/2,2)</f>
        <v>0</v>
      </c>
      <c r="M13" s="156">
        <f>ROUND((SUM(M9:M12))/2,2)</f>
        <v>0</v>
      </c>
      <c r="N13" s="156"/>
      <c r="O13" s="156"/>
      <c r="P13" s="174">
        <f>ROUND((SUM(P9:P12))/2,2)</f>
        <v>0</v>
      </c>
      <c r="S13" s="174">
        <f>ROUND((SUM(S9:S12))/2,2)</f>
        <v>0</v>
      </c>
    </row>
    <row r="14" spans="1:26">
      <c r="A14" s="175"/>
      <c r="B14" s="175" t="s">
        <v>443</v>
      </c>
      <c r="C14" s="175"/>
      <c r="D14" s="175"/>
      <c r="E14" s="175"/>
      <c r="F14" s="177" t="s">
        <v>89</v>
      </c>
      <c r="G14" s="176">
        <f>ROUND((SUM(L9:L13))/3,2)</f>
        <v>0</v>
      </c>
      <c r="H14" s="176">
        <f>ROUND((SUM(M9:M13))/3,2)</f>
        <v>0</v>
      </c>
      <c r="I14" s="176">
        <f>ROUND((SUM(I9:I13))/3,2)</f>
        <v>0</v>
      </c>
      <c r="J14" s="175"/>
      <c r="K14" s="175">
        <f>ROUND((SUM(K9:K13)),2)</f>
        <v>0</v>
      </c>
      <c r="L14" s="175">
        <f>ROUND((SUM(L9:L13))/3,2)</f>
        <v>0</v>
      </c>
      <c r="M14" s="175">
        <f>ROUND((SUM(M9:M13))/3,2)</f>
        <v>0</v>
      </c>
      <c r="N14" s="175"/>
      <c r="O14" s="175"/>
      <c r="P14" s="177">
        <f>ROUND((SUM(P9:P13))/3,2)</f>
        <v>0</v>
      </c>
      <c r="S14" s="177">
        <f>ROUND((SUM(S9:S13))/3,2)</f>
        <v>0</v>
      </c>
      <c r="Z14">
        <f>(SUM(Z9:Z13))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VÝSTAVBA MATERSKEJ ŠKOLY V OBCI BZENOV / interiér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196913</vt:lpstr>
      <vt:lpstr>Rekap 196913</vt:lpstr>
      <vt:lpstr>SO 196913</vt:lpstr>
      <vt:lpstr>Kryci_list 196914</vt:lpstr>
      <vt:lpstr>Rekap 196914</vt:lpstr>
      <vt:lpstr>SO 196914</vt:lpstr>
      <vt:lpstr>'Rekap 196913'!Názvy_tlače</vt:lpstr>
      <vt:lpstr>'Rekap 196914'!Názvy_tlače</vt:lpstr>
      <vt:lpstr>'SO 196913'!Názvy_tlače</vt:lpstr>
      <vt:lpstr>'SO 196914'!Názvy_tlače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kvetka</dc:creator>
  <cp:lastModifiedBy>veduci</cp:lastModifiedBy>
  <dcterms:created xsi:type="dcterms:W3CDTF">2016-07-13T11:18:02Z</dcterms:created>
  <dcterms:modified xsi:type="dcterms:W3CDTF">2017-08-21T17:26:43Z</dcterms:modified>
</cp:coreProperties>
</file>